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6635" windowHeight="11730"/>
  </bookViews>
  <sheets>
    <sheet name="Accounts I &amp; E (by month)" sheetId="5" r:id="rId1"/>
    <sheet name="Accounts I &amp; E YE" sheetId="12" r:id="rId2"/>
    <sheet name="Accounts Balance Sheet" sheetId="13" r:id="rId3"/>
  </sheets>
  <calcPr calcId="152511"/>
</workbook>
</file>

<file path=xl/calcChain.xml><?xml version="1.0" encoding="utf-8"?>
<calcChain xmlns="http://schemas.openxmlformats.org/spreadsheetml/2006/main">
  <c r="O47" i="5" l="1"/>
  <c r="O42" i="5"/>
  <c r="O41" i="5"/>
  <c r="O67" i="5" l="1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48" i="5"/>
  <c r="C54" i="12"/>
  <c r="O46" i="5"/>
  <c r="O45" i="5"/>
  <c r="O44" i="5"/>
  <c r="O43" i="5"/>
  <c r="O40" i="5"/>
  <c r="O39" i="5"/>
  <c r="O33" i="5"/>
  <c r="O32" i="5"/>
  <c r="O31" i="5"/>
  <c r="O30" i="5"/>
  <c r="O29" i="5"/>
  <c r="O28" i="5"/>
  <c r="O27" i="5"/>
  <c r="O26" i="5"/>
  <c r="O25" i="5"/>
  <c r="O24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6" i="5"/>
  <c r="O5" i="5"/>
  <c r="C48" i="12" l="1"/>
  <c r="N76" i="5" l="1"/>
  <c r="M76" i="5"/>
  <c r="L76" i="5"/>
  <c r="K76" i="5"/>
  <c r="J76" i="5"/>
  <c r="I76" i="5"/>
  <c r="H76" i="5"/>
  <c r="G76" i="5"/>
  <c r="F76" i="5"/>
  <c r="E76" i="5"/>
  <c r="D9" i="12" l="1"/>
  <c r="E9" i="12"/>
  <c r="F9" i="12"/>
  <c r="G9" i="12"/>
  <c r="G76" i="12"/>
  <c r="G56" i="12"/>
  <c r="G41" i="12"/>
  <c r="G24" i="12"/>
  <c r="G78" i="12" l="1"/>
  <c r="G25" i="12"/>
  <c r="G43" i="12" s="1"/>
  <c r="G80" i="12" l="1"/>
  <c r="F76" i="12"/>
  <c r="F56" i="12"/>
  <c r="F41" i="12"/>
  <c r="F24" i="12"/>
  <c r="F25" i="12" s="1"/>
  <c r="E76" i="12"/>
  <c r="E56" i="12"/>
  <c r="E41" i="12"/>
  <c r="E24" i="12"/>
  <c r="D76" i="12"/>
  <c r="D56" i="12"/>
  <c r="D41" i="12"/>
  <c r="D24" i="12"/>
  <c r="C8" i="12"/>
  <c r="C52" i="12"/>
  <c r="C53" i="12"/>
  <c r="N69" i="5"/>
  <c r="N49" i="5"/>
  <c r="N34" i="5"/>
  <c r="M69" i="5"/>
  <c r="M49" i="5"/>
  <c r="M34" i="5"/>
  <c r="L69" i="5"/>
  <c r="L49" i="5"/>
  <c r="L34" i="5"/>
  <c r="K69" i="5"/>
  <c r="K49" i="5"/>
  <c r="K34" i="5"/>
  <c r="J69" i="5"/>
  <c r="J49" i="5"/>
  <c r="J34" i="5"/>
  <c r="I69" i="5"/>
  <c r="I49" i="5"/>
  <c r="I34" i="5"/>
  <c r="H69" i="5"/>
  <c r="H49" i="5"/>
  <c r="H34" i="5"/>
  <c r="G69" i="5"/>
  <c r="F69" i="5"/>
  <c r="G49" i="5"/>
  <c r="G34" i="5"/>
  <c r="F49" i="5"/>
  <c r="F34" i="5"/>
  <c r="E69" i="5"/>
  <c r="E49" i="5"/>
  <c r="E34" i="5"/>
  <c r="D49" i="5"/>
  <c r="D34" i="5"/>
  <c r="C34" i="5"/>
  <c r="C49" i="5"/>
  <c r="C55" i="12" l="1"/>
  <c r="F78" i="12"/>
  <c r="O34" i="5"/>
  <c r="O69" i="5"/>
  <c r="D25" i="12"/>
  <c r="D43" i="12" s="1"/>
  <c r="E78" i="12"/>
  <c r="F43" i="12"/>
  <c r="E25" i="12"/>
  <c r="E43" i="12" s="1"/>
  <c r="E80" i="12" s="1"/>
  <c r="D78" i="12"/>
  <c r="D80" i="12" s="1"/>
  <c r="O49" i="5"/>
  <c r="D69" i="5"/>
  <c r="C69" i="5"/>
  <c r="B9" i="13"/>
  <c r="D8" i="13" l="1"/>
  <c r="D9" i="13" s="1"/>
  <c r="F80" i="12"/>
  <c r="O71" i="5"/>
  <c r="D76" i="5"/>
  <c r="C61" i="12"/>
  <c r="C62" i="12"/>
  <c r="C63" i="12"/>
  <c r="C66" i="12"/>
  <c r="C67" i="12"/>
  <c r="C68" i="12"/>
  <c r="C69" i="12"/>
  <c r="C70" i="12"/>
  <c r="C71" i="12"/>
  <c r="C72" i="12"/>
  <c r="C74" i="12"/>
  <c r="C75" i="12"/>
  <c r="C60" i="12"/>
  <c r="C47" i="12"/>
  <c r="C49" i="12"/>
  <c r="C50" i="12"/>
  <c r="C46" i="12"/>
  <c r="C32" i="12"/>
  <c r="C33" i="12"/>
  <c r="C34" i="12"/>
  <c r="C35" i="12"/>
  <c r="C36" i="12"/>
  <c r="C37" i="12"/>
  <c r="C38" i="12"/>
  <c r="C39" i="12"/>
  <c r="C40" i="12"/>
  <c r="C3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11" i="12"/>
  <c r="K21" i="5"/>
  <c r="G21" i="5"/>
  <c r="F21" i="5"/>
  <c r="E21" i="5"/>
  <c r="J21" i="5"/>
  <c r="I21" i="5"/>
  <c r="H21" i="5"/>
  <c r="L21" i="5"/>
  <c r="M21" i="5"/>
  <c r="N21" i="5"/>
  <c r="C24" i="12" l="1"/>
  <c r="C41" i="12"/>
  <c r="C7" i="12"/>
  <c r="C9" i="12" s="1"/>
  <c r="C21" i="5"/>
  <c r="C36" i="5" s="1"/>
  <c r="N71" i="5"/>
  <c r="I71" i="5"/>
  <c r="M36" i="5"/>
  <c r="I36" i="5"/>
  <c r="L71" i="5"/>
  <c r="L36" i="5"/>
  <c r="E71" i="5"/>
  <c r="F71" i="5"/>
  <c r="K36" i="5"/>
  <c r="D21" i="5"/>
  <c r="D36" i="5" s="1"/>
  <c r="K71" i="5"/>
  <c r="C73" i="12"/>
  <c r="N36" i="5"/>
  <c r="H36" i="5"/>
  <c r="E36" i="5"/>
  <c r="E73" i="5" s="1"/>
  <c r="E78" i="5" s="1"/>
  <c r="E79" i="5" s="1"/>
  <c r="E84" i="5" s="1"/>
  <c r="F36" i="5"/>
  <c r="D71" i="5"/>
  <c r="J36" i="5"/>
  <c r="H71" i="5"/>
  <c r="M71" i="5"/>
  <c r="G71" i="5"/>
  <c r="C64" i="12"/>
  <c r="J71" i="5"/>
  <c r="G36" i="5"/>
  <c r="C65" i="12"/>
  <c r="C71" i="5"/>
  <c r="O21" i="5" l="1"/>
  <c r="C7" i="13" s="1"/>
  <c r="C9" i="13" s="1"/>
  <c r="E9" i="13" s="1"/>
  <c r="C12" i="13" s="1"/>
  <c r="C25" i="12"/>
  <c r="C43" i="12" s="1"/>
  <c r="C76" i="12"/>
  <c r="F73" i="5"/>
  <c r="F78" i="5" s="1"/>
  <c r="F79" i="5" s="1"/>
  <c r="F84" i="5" s="1"/>
  <c r="L73" i="5"/>
  <c r="L78" i="5" s="1"/>
  <c r="L79" i="5" s="1"/>
  <c r="L84" i="5" s="1"/>
  <c r="D73" i="5"/>
  <c r="D78" i="5" s="1"/>
  <c r="D79" i="5" s="1"/>
  <c r="D84" i="5" s="1"/>
  <c r="I73" i="5"/>
  <c r="I78" i="5" s="1"/>
  <c r="I79" i="5" s="1"/>
  <c r="I84" i="5" s="1"/>
  <c r="N73" i="5"/>
  <c r="N78" i="5" s="1"/>
  <c r="N79" i="5" s="1"/>
  <c r="N84" i="5" s="1"/>
  <c r="G73" i="5"/>
  <c r="G78" i="5" s="1"/>
  <c r="G79" i="5" s="1"/>
  <c r="G84" i="5" s="1"/>
  <c r="K73" i="5"/>
  <c r="K78" i="5" s="1"/>
  <c r="K79" i="5" s="1"/>
  <c r="K84" i="5" s="1"/>
  <c r="M73" i="5"/>
  <c r="M78" i="5" s="1"/>
  <c r="H73" i="5"/>
  <c r="H78" i="5" s="1"/>
  <c r="H79" i="5" s="1"/>
  <c r="H84" i="5" s="1"/>
  <c r="J73" i="5"/>
  <c r="J78" i="5" s="1"/>
  <c r="J79" i="5" s="1"/>
  <c r="J84" i="5" s="1"/>
  <c r="C73" i="5"/>
  <c r="C78" i="5" s="1"/>
  <c r="C79" i="5" s="1"/>
  <c r="C84" i="5" s="1"/>
  <c r="C51" i="12"/>
  <c r="C56" i="12" s="1"/>
  <c r="M79" i="5" l="1"/>
  <c r="M84" i="5" s="1"/>
  <c r="O36" i="5"/>
  <c r="O73" i="5" s="1"/>
  <c r="C78" i="12"/>
  <c r="C80" i="12" s="1"/>
</calcChain>
</file>

<file path=xl/comments1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12. £65
13. £12.50
15. £10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26. £32.50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123. £20
129. £20
131. £20
138. £40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176. £20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28. £135
29. £12.50
30. £20
35. £14
36. £22.50
40. £34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46. £11
49. £22.50
51. £22.50
53. £60
54. £66
56. £12.50
66. £22.50
70. £14
72. £88.50
73. £14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74. £33.50
76. £22.50
77. £84
80. £12.50
82. £88.50
85. £14
86. £11
88. £47.50
89. £22.50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91. £36.50
92. £28
95. £151
96. £94
97. £14
99. £9
105. £97
107. £106.50
108. £66
109. £66
114. £22.50
115. £344
116. £25
117. £22.50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121. £120.50
122. £165.50
125. £59
126. £42.50
127. £28
132. £112
134. £269.50
135. £61
137. £31
140. £28
142. £136.50
145. £84
150. £131.50
152. £202.50
153. £150
161. £22
162. £559
163. £224
164. £25
168. £28.33
169. £22.50
170. £241
171. £70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172. £168
175. £36.50
177. £321.50
181. £288.50
182. £11
184. £219
189. £186.50
191. £132
192. £89.50
193. £186
197. £39
200. £203
201. £193
216. £94.50
217. £22.50
218. £81
220. £36.50
227. £25
228. £22.50
230. £34
232. £33.50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241. £22.50
242. £88
244. £101
245. £28
248. £126
249. £11
251. £30
252. £47
260. £89.50
261. £28
263. £94.50
270. £14
272. £39
273. £137.50
274. £22
276. £22
280. £22.50
281. £81
283. £47.50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285. £22.50
286. £50.50
287. £28
288. £28
289. £184
291. £78.80
294. £11
295. £72
296. £103.50
297. £73
298. £14
299. £50.50
301. £22
302. £44
312. £169
315. £22.50
316. £25
317. £56.66
319. £22.50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320. £36.50
321. £70
322. £126
326. £47
327. £64.50
343. £39
344. £50.50
345. £58
348. £39
349. £14
351. £117
354. £86.50
356. £22
357. £125
359. £22.50
360. £14
361. £30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363. £40
365. £44
367. £22.50
368. £36.50
369. £28
370. £148.50
376. £64.50
390. £66.50
391. £14
394. £58
395. £73
397. £86
400. £22
402. £56.66
403. £22.50
405. £14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409. £14
415. £44
416. £64.50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154. £95
155. £108
156. £88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221. £82
222. £85
223. £78
224. £81
225. £84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337. £87
338. £128
339. £91
340. £140
341. £84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386. £48
387. £107
388. £27
389. £83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157. £108
158. £47
159. £79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211. £125
212. £104
213. £121
214. £97
215. £84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266. £60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305. £121
306. £84
307. £121
308. £145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334. £121
335. £29
336. £154
346. £20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383. £118
384. £93
385. £98
392. £10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98. £74
112. £111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130. £86
139. £121
165. £5
166. £100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185. £137
198. £84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328. £7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146. £93
147. £69
148. £107
149. £75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206. £73
207. £111
208. £96
209. £97
210. £86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256. £102
257. £86
258. £80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309. £84
310. £94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330. £94
331. £27
332. £125.40
333. £73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364. £14
382. £87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173. £111
187. £82
199. £84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233. £83
234. £83
235. £80
236. £102
237. £98
238. £66
239. £49
254. £76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293. £117
300. £108
317. £104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323. £90
355. £104
358. £89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366. £123
374. £75
398. £80
404. £108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408. £113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111. £87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141. £80
167. £106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186. £86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255. £48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311. £32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160. £86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174. £51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277. £51
278. £48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372. £81
401. £3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407. £3
410. £60
411. £46
413. £36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203. £30
204. £27
205. £42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304. £59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393. £27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6. £150
20. £70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144. £12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229. £90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246. £18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303. £60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90. £504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180. £36
183. £18
195. £36
219. £873.48</t>
        </r>
      </text>
    </comment>
    <comment ref="L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347. £20</t>
        </r>
      </text>
    </comment>
    <comment ref="M2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406. £75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412. £36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81. £235.79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4. £70
7. £70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22. £410
23. £180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83. £225
84. £1444.48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110. £1444.44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133. £1444.44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196. £1444.44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268. £50
269. £1444.44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290. £1444.44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350. £1444.44
353. £155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371. £1444.44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417. £1444.44
418. £40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87. £199</t>
        </r>
      </text>
    </comment>
    <comment ref="I30" authorId="0" shapeId="0">
      <text>
        <r>
          <rPr>
            <sz val="9"/>
            <color indexed="81"/>
            <rFont val="Tahoma"/>
            <family val="2"/>
          </rPr>
          <t>Author:
178. £72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106. £20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179. £20
231. £120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250. £20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98. £10
111. £20
112. £10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130. £20
139. £10
141. £15
146. £10
147. £10
148. £15
149. £15
154. £15
155. £10
156. £10
157. £15
159. £10
166. £20
167. £10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173. £10
185. £10
186. £10
187. £15
198. £15
199. £15
206. £15
207. £10
208. £15
210. £10
212. £10
213. £15
214. £20
215. £15
221. £10
222. £15
223. £10
224. £10
225. £10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233. £15
234. £10
235. £15
236. £10
237. £15
238. £10
239. £15
254. £10
256. £15
257. £10
258. £15
277. £3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293. £10
300. £15
305. £10
307. £10
308. £20
310. £10
318. £10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323. £10
330. £15
331. £15
332. £10
333. £15
335. £10
336. £15
337. £15
338. £10
339. £10
340. £15
341. £10
355. £15
358. £15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366. £10
372. £10
374. £10
383. £10
384. £15
385. £15
386. £10
387. £10
388. £15
389. £15
398. £15
104. £10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408. £15
413. £3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98. £25
112. £25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130. £25
139. £25
141. £14
146. £25
147. £25
149. £25
154. £8
155. £25
156. £8.80
157. £25
159. £25
166. £25
167. £25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173. £25
174. £3
185. £25
186. £25
187. £2.72
199. £3.08
207. £25
209. £25
210. £35.40
212. £25
214. £25
221. £25
223. £25
224. £25
225. £25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234. £25
235. £12.20
236. £25
237. £10.80
238. £25
254. £25
255. £40
257. £25
258. £15.80
266. £25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293. £25
300. £3
305. £25
306. £10
307. £10
308. £25
309. £12.80
310. £25
311. £25
318. £25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323. £25
330. £5.60
331. £10
332. £25
333. £12
335. £25
336. £6
338. £125
339. £25
341. £25
355. £9.68
358. £9.68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362. £219.20
366. £25
374. £25
382. £25 - £20
383. £25
385. £25
387. £25
389. £8.60
398. £4.50
404. £25</t>
        </r>
      </text>
    </comment>
    <comment ref="N3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408. £35.82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49. £5
52. £26
61. £27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100. £14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128. £27.50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190. £15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262. £37.50
267. £15
284. £7.50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313. £22.50
314. £7.50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324. £7.50
361. £7.50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379. £15
380. £7.50
385. £17
399. £7.50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62. £8
64. £56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74. £8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13. £147
19. £60.33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33. £137.77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45. £34.44
49. £46.50
58. £132.55
59. £115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100. £88
101. £38
113. £232.62
118. £58.16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194. £138.80
202. £34.70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259. £263.50
271. £65.88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329. £30.30
352. £7.58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381. £125.94
396. £31.49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 £66
2. £33
3. £33
5. £33
9. £66
10. £33
11. £33
12. £396
16. £33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177. £41.90
189. £49.90
191. £66.85
193. £20.95
200. £104.75
227. £91.80
228. £24.95
232. £41.90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242. £24.95
244. £41.90
249. £108.75
252. £45.90
263. £41.90
284. £20.95</t>
        </r>
      </text>
    </comment>
    <comment ref="N4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416. £26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8. £9.86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24. £10.19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55. £9.86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79. £10.19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93. £10.19</t>
        </r>
      </text>
    </comment>
    <comment ref="H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136. £9.86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188. £10.19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253. £9.86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292. £10.19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325. £10.19</t>
        </r>
      </text>
    </comment>
    <comment ref="M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373. £9.21</t>
        </r>
      </text>
    </comment>
    <comment ref="N4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419. £10.19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57. £126
63. £31.50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102. £305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120. £76.25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279. £376.87
282. £104.59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60. £166.95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75. £900.18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119. £135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151. £534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247. £30.60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262. £16.50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275. £220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 £1.92
2. £0.96
3. £0.96
5. £0.96
11. £0.96
12. £13.42
13. £0.37
15. £0.29
16. £0.96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26. £0.95
28. £3.92
29. £0.37
30. £0.58
35. £0.41
36. £0.66
40. £0.99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46. £0.32
50. £0.66
51. £0.66
54. £1.92
56. £0.37
62. £0.24
66. £0.66
70. £0.41
72. £2.58
73. £0.41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74. £1.22
76. £0.66
77. £2.44
80. £0.37
82. £2.58
85. £0.41
86. £0.32
88. £1.39
89. £0.66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91. £1.07
92. £0.82
95. £4.39
96. £2.74
97. £0.41
105. £2.82
107. £3.10
108. £1.92
109. £1.92
114. £0.66
115. £10.01
116. £0.73
117. £0.66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121. £3.51
122. £4.82
125. £1.73
126. £1.24
127. £0.82
132. £3.26
134. £7.86
135. £1.78
137. £0.90
140. £0.82
142. £3.98
150. £3.83
152. £5.90
161. £0.64
162. £16.24
163. £6.54
164. £0.73
169. £0.66
170. £7.00
171. £2.05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175. £1.07
177. £10.57
181. £8.43
182. £0.32
184. £6.37
189. £6.90
191. £5.79
192. £2.62
193. £6.02
197. £1.14
200. £8.97
201. £5.61
216. £2.76
217. £0.66
218. £2.37
220. £1.07
227. £3.41
228. £1.39
230. £0.99
232. £2.20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241. £0.66
242. £3.29
244. £4.18
245. £0.82
248. £3.69
250. £3.49
252. £2.71
260. £2.62
261. £0.82
263. £3.98
270. £0.41
272. £1.14
273. £4.03
274. £0.64
276. £0.64
280. £0.66
281. £2.37
283. £1.39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285. £0.66
286. £1.48
287. £0.82
288. £0.82
289. £5.38
291. £2.30
294. £0.32
295. £2.10
296. £3.03
297. £2.14
298. £0.41
299. £1.48
301. £0.64
312. £4.93
315. £0.66
316. £0.73
319. £0.66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320. £1.07
321. £2.05
322. £3.69
326. £1.37
327. £1.89
343. £1.14
344. £1.48
345. £1.69
348. £1.14
351. £3.42
354. £2.53
356. £0.64
357. £3.65
359. £0.66
360. £0.41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367. £0.66
368. £1.07
369. £0.82
370. £4.35
376. £1.89
378. £1.19
390. £1.94
391. £0.41
394. £1.69
395. £2.14
397. £2.51
400. £0.64
403. £0.66
405. £0.41</t>
        </r>
      </text>
    </comment>
    <comment ref="N5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409. £0.41
415. £1.28
416. £2.65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21. £7.02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37. £7.02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94. £21.06
103. £6.25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123. £90
124. £8.40
143. £6.25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226. £50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240. £10
262. £12.50
264. £6.25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342. £7.50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375. £20
377. £15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65. £50
67. £8.24
68. £16
69. £64</t>
        </r>
      </text>
    </comment>
    <comment ref="N5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414. £64.99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18. £1632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243. £180
265. £546.40
284. £50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27. £47.09
31. £10
32. £10.59
34. £15.28
38. £125.11
39. £89.71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41. £73.67
42. £28.64
43. £265
44. £79
47. £26.97
48. £18.90
71. £250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78. £215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104. £54.71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25. £12.40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17. £16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290. £150</t>
        </r>
      </text>
    </comment>
  </commentList>
</comments>
</file>

<file path=xl/sharedStrings.xml><?xml version="1.0" encoding="utf-8"?>
<sst xmlns="http://schemas.openxmlformats.org/spreadsheetml/2006/main" count="145" uniqueCount="96">
  <si>
    <t>Other</t>
  </si>
  <si>
    <t>Men's 1</t>
  </si>
  <si>
    <t>Men's 2</t>
  </si>
  <si>
    <t>Match fees (gross)</t>
  </si>
  <si>
    <t>Ladies' 1</t>
  </si>
  <si>
    <t>Ladies' 2</t>
  </si>
  <si>
    <t>Ladies' 3</t>
  </si>
  <si>
    <t>U 16</t>
  </si>
  <si>
    <t>Minis</t>
  </si>
  <si>
    <t>Sub total</t>
  </si>
  <si>
    <t>Socials</t>
  </si>
  <si>
    <t>Tournaments etc</t>
  </si>
  <si>
    <t>Affiliation</t>
  </si>
  <si>
    <t>Pitch hire</t>
  </si>
  <si>
    <t>Umpires</t>
  </si>
  <si>
    <t>Total Expenses</t>
  </si>
  <si>
    <t xml:space="preserve">Playing kit </t>
  </si>
  <si>
    <t>Playing income</t>
  </si>
  <si>
    <t>Total Playing income</t>
  </si>
  <si>
    <t>Playing expenses</t>
  </si>
  <si>
    <t>Total playing expenses</t>
  </si>
  <si>
    <t>Net playing income / expenses</t>
  </si>
  <si>
    <t>Other income</t>
  </si>
  <si>
    <t>Other Expenses</t>
  </si>
  <si>
    <t>Total</t>
  </si>
  <si>
    <t>Cash in hand B/F</t>
  </si>
  <si>
    <t>Mixed</t>
  </si>
  <si>
    <t>U 12</t>
  </si>
  <si>
    <t>Total Other Income</t>
  </si>
  <si>
    <t>Net other income / expenditure</t>
  </si>
  <si>
    <t>Insurance</t>
  </si>
  <si>
    <t>GBCC Affiliation</t>
  </si>
  <si>
    <t>Trophies etc</t>
  </si>
  <si>
    <t>Total Net income / Expenditure</t>
  </si>
  <si>
    <t>Indoor</t>
  </si>
  <si>
    <t>Fines etc</t>
  </si>
  <si>
    <t>Sponsorship / Grants</t>
  </si>
  <si>
    <t>Pichero / Website</t>
  </si>
  <si>
    <t>Bank C/F</t>
  </si>
  <si>
    <t>Bank B/F</t>
  </si>
  <si>
    <t>YTD</t>
  </si>
  <si>
    <t xml:space="preserve">25th Anniversary </t>
  </si>
  <si>
    <t>Total Other Expenses</t>
  </si>
  <si>
    <t>25th Anniversary</t>
  </si>
  <si>
    <t>Socials (including AGM)</t>
  </si>
  <si>
    <t>Difference</t>
  </si>
  <si>
    <t>Men's Vets</t>
  </si>
  <si>
    <t>Men's  Vets</t>
  </si>
  <si>
    <t>3rd Party Fundraising</t>
  </si>
  <si>
    <t>Charitable Donations</t>
  </si>
  <si>
    <t>Year ended 30th April</t>
  </si>
  <si>
    <t>Mem' fees Prev Season</t>
  </si>
  <si>
    <t>Mem' Fees Curr Season</t>
  </si>
  <si>
    <t>Collingwood - Licence</t>
  </si>
  <si>
    <t>Sultan Licence</t>
  </si>
  <si>
    <t>Equipment</t>
  </si>
  <si>
    <t>Internet Fee's</t>
  </si>
  <si>
    <t>Advertising</t>
  </si>
  <si>
    <t>INCOME</t>
  </si>
  <si>
    <t>EXPENDITURE</t>
  </si>
  <si>
    <t>BALANCE</t>
  </si>
  <si>
    <t>Umpires' Expenses</t>
  </si>
  <si>
    <t>Internet Fees</t>
  </si>
  <si>
    <t>Courses</t>
  </si>
  <si>
    <t>Dinner/Dance</t>
  </si>
  <si>
    <t>Other Income</t>
  </si>
  <si>
    <t>VIRGIN MONEY</t>
  </si>
  <si>
    <t>Courses Fee's</t>
  </si>
  <si>
    <t>Bank Balance B/F</t>
  </si>
  <si>
    <t>Income &amp; Expenditure  2015/19</t>
  </si>
  <si>
    <t>Maddie Hinch/Open Day</t>
  </si>
  <si>
    <t>Income &amp; Expenditure  2018/9</t>
  </si>
  <si>
    <t>Officers Expenses</t>
  </si>
  <si>
    <t>Bank/B.S. Interest</t>
  </si>
  <si>
    <t>Match Day Expenses</t>
  </si>
  <si>
    <t>Tournament Entry Fees</t>
  </si>
  <si>
    <t>Pitch Hire</t>
  </si>
  <si>
    <t>Playing Kit Sales</t>
  </si>
  <si>
    <t>Other Kit  (e.g. first aid)</t>
  </si>
  <si>
    <t>Total Net Income / Expenditure</t>
  </si>
  <si>
    <t>Year Ended 30th April 2019</t>
  </si>
  <si>
    <t>Playing Income</t>
  </si>
  <si>
    <t>Membership Fees (2017/8)</t>
  </si>
  <si>
    <t>Membership Fees (2018/9)</t>
  </si>
  <si>
    <t>Match Fees (gross)</t>
  </si>
  <si>
    <t>Total Playing Expenses</t>
  </si>
  <si>
    <t>Playing Expenses</t>
  </si>
  <si>
    <t>Net Playing Income / Expenses</t>
  </si>
  <si>
    <t>Bank / B. S. Interest</t>
  </si>
  <si>
    <t xml:space="preserve">Playing Kit </t>
  </si>
  <si>
    <t>Net Other Income / Expenditure</t>
  </si>
  <si>
    <t>Net Income</t>
  </si>
  <si>
    <t>Bank Balance</t>
  </si>
  <si>
    <t xml:space="preserve">Club Fundraising </t>
  </si>
  <si>
    <t>Club Fundraising</t>
  </si>
  <si>
    <t>GBHC Balance Sheet as at 31st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</si>
</sst>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rgb="FFFF0000"/>
      <name val="Arial"/>
      <family val="2"/>
    </font>
    <font>
      <b/>
      <u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5"/>
      <color rgb="FFFF0000"/>
      <name val="Arial"/>
      <family val="2"/>
    </font>
    <font>
      <sz val="15"/>
      <color theme="1"/>
      <name val="Arial"/>
      <family val="2"/>
    </font>
    <font>
      <b/>
      <u val="double"/>
      <sz val="15"/>
      <color theme="1"/>
      <name val="Arial"/>
      <family val="2"/>
    </font>
    <font>
      <b/>
      <sz val="15"/>
      <color theme="1"/>
      <name val="Arial"/>
      <family val="2"/>
    </font>
    <font>
      <b/>
      <u/>
      <sz val="16"/>
      <color rgb="FFFF0000"/>
      <name val="Arial"/>
      <family val="2"/>
    </font>
    <font>
      <b/>
      <u/>
      <sz val="1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18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9" fontId="0" fillId="0" borderId="0" xfId="0" applyNumberFormat="1"/>
    <xf numFmtId="0" fontId="2" fillId="0" borderId="0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164" fontId="6" fillId="0" borderId="0" xfId="0" applyNumberFormat="1" applyFont="1"/>
    <xf numFmtId="0" fontId="11" fillId="0" borderId="0" xfId="0" applyFont="1" applyBorder="1" applyAlignment="1">
      <alignment horizontal="left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left"/>
    </xf>
    <xf numFmtId="0" fontId="1" fillId="0" borderId="0" xfId="0" applyFont="1"/>
    <xf numFmtId="0" fontId="14" fillId="0" borderId="0" xfId="0" applyFont="1"/>
    <xf numFmtId="0" fontId="13" fillId="0" borderId="0" xfId="0" applyFont="1" applyFill="1" applyBorder="1"/>
    <xf numFmtId="17" fontId="1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10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Border="1"/>
    <xf numFmtId="0" fontId="21" fillId="0" borderId="0" xfId="0" applyFont="1" applyFill="1" applyBorder="1" applyAlignment="1">
      <alignment horizontal="left"/>
    </xf>
    <xf numFmtId="164" fontId="19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workbookViewId="0">
      <pane xSplit="2" ySplit="2" topLeftCell="D36" activePane="bottomRight" state="frozen"/>
      <selection activeCell="D21" activeCellId="1" sqref="B5 D21"/>
      <selection pane="topRight" activeCell="D21" activeCellId="1" sqref="B5 D21"/>
      <selection pane="bottomLeft" activeCell="D21" activeCellId="1" sqref="B5 D21"/>
      <selection pane="bottomRight" activeCell="N47" sqref="N47"/>
    </sheetView>
  </sheetViews>
  <sheetFormatPr defaultColWidth="8.85546875" defaultRowHeight="15" x14ac:dyDescent="0.25"/>
  <cols>
    <col min="1" max="1" width="11.85546875" customWidth="1"/>
    <col min="2" max="2" width="29.5703125" customWidth="1"/>
    <col min="3" max="6" width="17.28515625" customWidth="1"/>
    <col min="7" max="7" width="17.28515625" style="2" customWidth="1"/>
    <col min="8" max="14" width="17.28515625" customWidth="1"/>
    <col min="15" max="15" width="15.42578125" customWidth="1"/>
  </cols>
  <sheetData>
    <row r="1" spans="1:15" ht="20.25" x14ac:dyDescent="0.3">
      <c r="A1" s="49" t="s">
        <v>71</v>
      </c>
      <c r="B1" s="49"/>
      <c r="C1" s="49"/>
      <c r="D1" s="49"/>
      <c r="E1" s="49"/>
      <c r="F1" s="49"/>
      <c r="G1" s="49"/>
      <c r="H1" s="49"/>
      <c r="I1" s="49"/>
      <c r="J1" s="24"/>
      <c r="K1" s="24"/>
      <c r="L1" s="24"/>
      <c r="M1" s="24"/>
      <c r="N1" s="24"/>
      <c r="O1" s="24"/>
    </row>
    <row r="2" spans="1:15" ht="18" x14ac:dyDescent="0.25">
      <c r="A2" s="8" t="s">
        <v>80</v>
      </c>
      <c r="B2" s="3"/>
      <c r="C2" s="16">
        <v>43221</v>
      </c>
      <c r="D2" s="16">
        <v>43252</v>
      </c>
      <c r="E2" s="16">
        <v>43282</v>
      </c>
      <c r="F2" s="16">
        <v>43313</v>
      </c>
      <c r="G2" s="16">
        <v>43344</v>
      </c>
      <c r="H2" s="16">
        <v>43374</v>
      </c>
      <c r="I2" s="16">
        <v>43405</v>
      </c>
      <c r="J2" s="16">
        <v>43435</v>
      </c>
      <c r="K2" s="16">
        <v>43466</v>
      </c>
      <c r="L2" s="16">
        <v>43497</v>
      </c>
      <c r="M2" s="16">
        <v>43525</v>
      </c>
      <c r="N2" s="16">
        <v>43556</v>
      </c>
      <c r="O2" s="16" t="s">
        <v>40</v>
      </c>
    </row>
    <row r="3" spans="1:15" x14ac:dyDescent="0.25">
      <c r="A3" s="1"/>
      <c r="B3" s="1"/>
      <c r="C3" s="17"/>
      <c r="D3" s="17"/>
      <c r="E3" s="1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8" x14ac:dyDescent="0.25">
      <c r="A4" s="10" t="s">
        <v>81</v>
      </c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x14ac:dyDescent="0.25">
      <c r="A5" s="1"/>
      <c r="B5" s="18" t="s">
        <v>82</v>
      </c>
      <c r="C5" s="17">
        <v>87.5</v>
      </c>
      <c r="D5" s="17">
        <v>32.5</v>
      </c>
      <c r="E5" s="17"/>
      <c r="F5" s="22"/>
      <c r="H5" s="22">
        <v>100</v>
      </c>
      <c r="I5" s="22">
        <v>20</v>
      </c>
      <c r="J5" s="22"/>
      <c r="K5" s="22"/>
      <c r="L5" s="22"/>
      <c r="M5" s="22"/>
      <c r="N5" s="22"/>
      <c r="O5" s="22">
        <f>C5+D5+E5+F5+G5+H5+I5+J5+K5+L5+M5+N5</f>
        <v>240</v>
      </c>
    </row>
    <row r="6" spans="1:15" x14ac:dyDescent="0.25">
      <c r="A6" s="1"/>
      <c r="B6" s="18" t="s">
        <v>83</v>
      </c>
      <c r="C6" s="17"/>
      <c r="D6" s="17">
        <v>238</v>
      </c>
      <c r="E6" s="17">
        <v>333.5</v>
      </c>
      <c r="F6" s="22">
        <v>336</v>
      </c>
      <c r="G6" s="22">
        <v>1082</v>
      </c>
      <c r="H6" s="22">
        <v>2813.33</v>
      </c>
      <c r="I6" s="22">
        <v>2423</v>
      </c>
      <c r="J6" s="22">
        <v>1051</v>
      </c>
      <c r="K6" s="22">
        <v>1077.1600000000001</v>
      </c>
      <c r="L6" s="22">
        <v>961.5</v>
      </c>
      <c r="M6" s="22">
        <v>837.66</v>
      </c>
      <c r="N6" s="22">
        <v>122.5</v>
      </c>
      <c r="O6" s="22">
        <f t="shared" ref="O6:O20" si="0">C6+D6+E6+F6+G6+H6+I6+J6+K6+L6+M6+N6</f>
        <v>11275.65</v>
      </c>
    </row>
    <row r="7" spans="1:15" x14ac:dyDescent="0.25">
      <c r="A7" s="1"/>
      <c r="B7" s="9" t="s">
        <v>84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22"/>
    </row>
    <row r="8" spans="1:15" x14ac:dyDescent="0.25">
      <c r="A8" s="1"/>
      <c r="B8" s="19" t="s">
        <v>1</v>
      </c>
      <c r="C8" s="17"/>
      <c r="D8" s="17"/>
      <c r="E8" s="22"/>
      <c r="F8" s="17"/>
      <c r="G8" s="22"/>
      <c r="H8" s="22">
        <v>291</v>
      </c>
      <c r="I8" s="22">
        <v>410</v>
      </c>
      <c r="J8" s="22"/>
      <c r="K8" s="22"/>
      <c r="L8" s="22">
        <v>520</v>
      </c>
      <c r="M8" s="22">
        <v>265</v>
      </c>
      <c r="N8" s="22"/>
      <c r="O8" s="22">
        <f t="shared" si="0"/>
        <v>1486</v>
      </c>
    </row>
    <row r="9" spans="1:15" x14ac:dyDescent="0.25">
      <c r="A9" s="1"/>
      <c r="B9" s="19" t="s">
        <v>2</v>
      </c>
      <c r="C9" s="17"/>
      <c r="D9" s="22"/>
      <c r="E9" s="22"/>
      <c r="F9" s="22"/>
      <c r="G9" s="22"/>
      <c r="H9" s="22">
        <v>234</v>
      </c>
      <c r="I9" s="22">
        <v>531</v>
      </c>
      <c r="J9" s="22">
        <v>60</v>
      </c>
      <c r="K9" s="22">
        <v>471</v>
      </c>
      <c r="L9" s="22">
        <v>324</v>
      </c>
      <c r="M9" s="22">
        <v>319</v>
      </c>
      <c r="N9" s="22"/>
      <c r="O9" s="22">
        <f t="shared" si="0"/>
        <v>1939</v>
      </c>
    </row>
    <row r="10" spans="1:15" x14ac:dyDescent="0.25">
      <c r="A10" s="1"/>
      <c r="B10" s="19">
        <v>1898</v>
      </c>
      <c r="C10" s="17"/>
      <c r="D10" s="22"/>
      <c r="E10" s="22"/>
      <c r="F10" s="22"/>
      <c r="G10" s="22">
        <v>185</v>
      </c>
      <c r="H10" s="48">
        <v>312</v>
      </c>
      <c r="I10" s="22">
        <v>221</v>
      </c>
      <c r="J10" s="22"/>
      <c r="K10" s="22"/>
      <c r="L10" s="22">
        <v>7</v>
      </c>
      <c r="M10" s="22"/>
      <c r="N10" s="22"/>
      <c r="O10" s="22">
        <f t="shared" si="0"/>
        <v>725</v>
      </c>
    </row>
    <row r="11" spans="1:15" x14ac:dyDescent="0.25">
      <c r="A11" s="1"/>
      <c r="B11" s="19" t="s">
        <v>46</v>
      </c>
      <c r="C11" s="17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f t="shared" si="0"/>
        <v>0</v>
      </c>
    </row>
    <row r="12" spans="1:15" x14ac:dyDescent="0.25">
      <c r="A12" s="1"/>
      <c r="B12" s="19" t="s">
        <v>4</v>
      </c>
      <c r="C12" s="17"/>
      <c r="D12" s="22"/>
      <c r="E12" s="22"/>
      <c r="F12" s="22"/>
      <c r="G12" s="22"/>
      <c r="H12" s="48">
        <v>344</v>
      </c>
      <c r="I12" s="22">
        <v>463</v>
      </c>
      <c r="J12" s="22">
        <v>268</v>
      </c>
      <c r="K12" s="22">
        <v>178</v>
      </c>
      <c r="L12" s="22">
        <v>319.39999999999998</v>
      </c>
      <c r="M12" s="22">
        <v>101</v>
      </c>
      <c r="N12" s="22"/>
      <c r="O12" s="22">
        <f t="shared" si="0"/>
        <v>1673.4</v>
      </c>
    </row>
    <row r="13" spans="1:15" x14ac:dyDescent="0.25">
      <c r="A13" s="1"/>
      <c r="B13" s="19" t="s">
        <v>5</v>
      </c>
      <c r="C13" s="17"/>
      <c r="D13" s="22"/>
      <c r="E13" s="22"/>
      <c r="F13" s="22"/>
      <c r="G13" s="22"/>
      <c r="H13" s="48"/>
      <c r="I13" s="22">
        <v>277</v>
      </c>
      <c r="J13" s="22">
        <v>637</v>
      </c>
      <c r="K13" s="22">
        <v>329</v>
      </c>
      <c r="L13" s="22">
        <v>283</v>
      </c>
      <c r="M13" s="22">
        <v>386</v>
      </c>
      <c r="N13" s="22">
        <v>113</v>
      </c>
      <c r="O13" s="22">
        <f t="shared" si="0"/>
        <v>2025</v>
      </c>
    </row>
    <row r="14" spans="1:15" x14ac:dyDescent="0.25">
      <c r="A14" s="1"/>
      <c r="B14" s="19" t="s">
        <v>6</v>
      </c>
      <c r="C14" s="17"/>
      <c r="D14" s="22"/>
      <c r="E14" s="22"/>
      <c r="F14" s="22"/>
      <c r="G14" s="22">
        <v>87</v>
      </c>
      <c r="H14" s="22">
        <v>186</v>
      </c>
      <c r="I14" s="22">
        <v>86</v>
      </c>
      <c r="J14" s="22"/>
      <c r="K14" s="22"/>
      <c r="L14" s="22"/>
      <c r="M14" s="22"/>
      <c r="N14" s="22"/>
      <c r="O14" s="22">
        <f t="shared" si="0"/>
        <v>359</v>
      </c>
    </row>
    <row r="15" spans="1:15" x14ac:dyDescent="0.25">
      <c r="A15" s="1"/>
      <c r="B15" s="19" t="s">
        <v>34</v>
      </c>
      <c r="C15" s="17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>
        <f t="shared" si="0"/>
        <v>0</v>
      </c>
    </row>
    <row r="16" spans="1:15" x14ac:dyDescent="0.25">
      <c r="A16" s="1"/>
      <c r="B16" s="19" t="s">
        <v>26</v>
      </c>
      <c r="C16" s="17"/>
      <c r="D16" s="22"/>
      <c r="E16" s="22"/>
      <c r="F16" s="22"/>
      <c r="G16" s="22"/>
      <c r="H16" s="22"/>
      <c r="I16" s="22"/>
      <c r="J16" s="22">
        <v>48</v>
      </c>
      <c r="K16" s="22">
        <v>32</v>
      </c>
      <c r="L16" s="22"/>
      <c r="M16" s="22"/>
      <c r="N16" s="22"/>
      <c r="O16" s="22">
        <f t="shared" si="0"/>
        <v>80</v>
      </c>
    </row>
    <row r="17" spans="1:15" x14ac:dyDescent="0.25">
      <c r="A17" s="1"/>
      <c r="B17" s="19" t="s">
        <v>7</v>
      </c>
      <c r="C17" s="17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f t="shared" si="0"/>
        <v>0</v>
      </c>
    </row>
    <row r="18" spans="1:15" x14ac:dyDescent="0.25">
      <c r="A18" s="1"/>
      <c r="B18" s="19" t="s">
        <v>27</v>
      </c>
      <c r="C18" s="17"/>
      <c r="D18" s="22"/>
      <c r="E18" s="22"/>
      <c r="F18" s="22"/>
      <c r="G18" s="22"/>
      <c r="H18" s="48">
        <v>86</v>
      </c>
      <c r="I18" s="22">
        <v>51</v>
      </c>
      <c r="J18" s="22">
        <v>99</v>
      </c>
      <c r="K18" s="22"/>
      <c r="L18" s="22"/>
      <c r="M18" s="22">
        <v>84</v>
      </c>
      <c r="N18" s="22">
        <v>145</v>
      </c>
      <c r="O18" s="22">
        <f t="shared" si="0"/>
        <v>465</v>
      </c>
    </row>
    <row r="19" spans="1:15" x14ac:dyDescent="0.25">
      <c r="A19" s="1"/>
      <c r="B19" s="19" t="s">
        <v>8</v>
      </c>
      <c r="C19" s="17"/>
      <c r="D19" s="22"/>
      <c r="E19" s="22"/>
      <c r="F19" s="22"/>
      <c r="G19" s="22"/>
      <c r="H19" s="22"/>
      <c r="I19" s="22">
        <v>99</v>
      </c>
      <c r="J19" s="22"/>
      <c r="K19" s="22">
        <v>59</v>
      </c>
      <c r="L19" s="22"/>
      <c r="M19" s="22">
        <v>27</v>
      </c>
      <c r="N19" s="22"/>
      <c r="O19" s="22">
        <f t="shared" si="0"/>
        <v>185</v>
      </c>
    </row>
    <row r="20" spans="1:15" ht="15.75" thickBot="1" x14ac:dyDescent="0.3">
      <c r="A20" s="1"/>
      <c r="B20" s="19" t="s">
        <v>0</v>
      </c>
      <c r="C20" s="17">
        <v>220</v>
      </c>
      <c r="D20" s="22"/>
      <c r="E20" s="22"/>
      <c r="F20" s="22"/>
      <c r="G20" s="22"/>
      <c r="H20" s="22">
        <v>12</v>
      </c>
      <c r="I20" s="22">
        <v>90</v>
      </c>
      <c r="J20" s="22">
        <v>18</v>
      </c>
      <c r="K20" s="22">
        <v>60</v>
      </c>
      <c r="L20" s="22"/>
      <c r="M20" s="22"/>
      <c r="N20" s="22"/>
      <c r="O20" s="22">
        <f t="shared" si="0"/>
        <v>400</v>
      </c>
    </row>
    <row r="21" spans="1:15" ht="15.75" x14ac:dyDescent="0.25">
      <c r="A21" s="1"/>
      <c r="B21" s="12" t="s">
        <v>18</v>
      </c>
      <c r="C21" s="21">
        <f t="shared" ref="C21:O21" si="1">SUM(C5:C20)</f>
        <v>307.5</v>
      </c>
      <c r="D21" s="21">
        <f t="shared" si="1"/>
        <v>270.5</v>
      </c>
      <c r="E21" s="21">
        <f t="shared" si="1"/>
        <v>333.5</v>
      </c>
      <c r="F21" s="21">
        <f>SUM(F5:F20)</f>
        <v>336</v>
      </c>
      <c r="G21" s="21">
        <f t="shared" si="1"/>
        <v>1354</v>
      </c>
      <c r="H21" s="21">
        <f t="shared" si="1"/>
        <v>4378.33</v>
      </c>
      <c r="I21" s="21">
        <f t="shared" si="1"/>
        <v>4671</v>
      </c>
      <c r="J21" s="21">
        <f t="shared" si="1"/>
        <v>2181</v>
      </c>
      <c r="K21" s="21">
        <f t="shared" si="1"/>
        <v>2206.16</v>
      </c>
      <c r="L21" s="21">
        <f t="shared" si="1"/>
        <v>2414.9</v>
      </c>
      <c r="M21" s="21">
        <f t="shared" si="1"/>
        <v>2019.6599999999999</v>
      </c>
      <c r="N21" s="21">
        <f t="shared" si="1"/>
        <v>380.5</v>
      </c>
      <c r="O21" s="21">
        <f t="shared" si="1"/>
        <v>20853.05</v>
      </c>
    </row>
    <row r="22" spans="1:15" x14ac:dyDescent="0.25">
      <c r="A22" s="1"/>
      <c r="B22" s="1"/>
      <c r="C22" s="17"/>
      <c r="D22" s="17"/>
      <c r="E22" s="17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8" x14ac:dyDescent="0.25">
      <c r="A23" s="10" t="s">
        <v>86</v>
      </c>
      <c r="B23" s="1"/>
      <c r="C23" s="17"/>
      <c r="D23" s="17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5">
      <c r="A24" s="1"/>
      <c r="B24" s="18" t="s">
        <v>12</v>
      </c>
      <c r="C24" s="17"/>
      <c r="D24" s="17"/>
      <c r="E24" s="22"/>
      <c r="F24" s="22"/>
      <c r="G24" s="22">
        <v>504</v>
      </c>
      <c r="H24" s="22"/>
      <c r="I24" s="22">
        <v>963.48</v>
      </c>
      <c r="J24" s="22"/>
      <c r="K24" s="22"/>
      <c r="L24" s="22">
        <v>20</v>
      </c>
      <c r="M24" s="22">
        <v>75</v>
      </c>
      <c r="N24" s="22">
        <v>36</v>
      </c>
      <c r="O24" s="22">
        <f>C24+D24+E24+F24+G24+H24+I24+J24+K24+L24+M24+N24</f>
        <v>1598.48</v>
      </c>
    </row>
    <row r="25" spans="1:15" x14ac:dyDescent="0.25">
      <c r="A25" s="1"/>
      <c r="B25" s="20" t="s">
        <v>30</v>
      </c>
      <c r="C25" s="17"/>
      <c r="D25" s="17"/>
      <c r="E25" s="22"/>
      <c r="F25" s="22">
        <v>235.79</v>
      </c>
      <c r="G25" s="22"/>
      <c r="H25" s="22"/>
      <c r="I25" s="22"/>
      <c r="J25" s="22"/>
      <c r="K25" s="22"/>
      <c r="L25" s="22"/>
      <c r="M25" s="22"/>
      <c r="N25" s="22"/>
      <c r="O25" s="22">
        <f t="shared" ref="O25:O33" si="2">C25+D25+E25+F25+G25+H25+I25+J25+K25+L25+M25+N25</f>
        <v>235.79</v>
      </c>
    </row>
    <row r="26" spans="1:15" x14ac:dyDescent="0.25">
      <c r="A26" s="1"/>
      <c r="B26" s="18" t="s">
        <v>13</v>
      </c>
      <c r="C26" s="17">
        <v>140</v>
      </c>
      <c r="D26" s="17">
        <v>590</v>
      </c>
      <c r="E26" s="22"/>
      <c r="F26" s="22">
        <v>1669.48</v>
      </c>
      <c r="G26" s="22">
        <v>1444.44</v>
      </c>
      <c r="H26" s="48">
        <v>1444.44</v>
      </c>
      <c r="I26" s="22">
        <v>1444.44</v>
      </c>
      <c r="J26" s="22">
        <v>1494.44</v>
      </c>
      <c r="K26" s="22">
        <v>1444.44</v>
      </c>
      <c r="L26" s="22">
        <v>1599.44</v>
      </c>
      <c r="M26" s="22">
        <v>1444.44</v>
      </c>
      <c r="N26" s="22">
        <v>1484.44</v>
      </c>
      <c r="O26" s="22">
        <f t="shared" si="2"/>
        <v>14200.000000000004</v>
      </c>
    </row>
    <row r="27" spans="1:15" x14ac:dyDescent="0.25">
      <c r="A27" s="1"/>
      <c r="B27" s="20" t="s">
        <v>34</v>
      </c>
      <c r="C27" s="17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>
        <f t="shared" si="2"/>
        <v>0</v>
      </c>
    </row>
    <row r="28" spans="1:15" x14ac:dyDescent="0.25">
      <c r="A28" s="1"/>
      <c r="B28" s="20" t="s">
        <v>53</v>
      </c>
      <c r="C28" s="17"/>
      <c r="D28" s="22"/>
      <c r="E28" s="22"/>
      <c r="F28" s="22"/>
      <c r="G28" s="22"/>
      <c r="H28" s="22"/>
      <c r="I28" s="22"/>
      <c r="K28" s="22"/>
      <c r="M28" s="22"/>
      <c r="N28" s="22"/>
      <c r="O28" s="22">
        <f t="shared" si="2"/>
        <v>0</v>
      </c>
    </row>
    <row r="29" spans="1:15" x14ac:dyDescent="0.25">
      <c r="A29" s="1"/>
      <c r="B29" s="20" t="s">
        <v>54</v>
      </c>
      <c r="C29" s="1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>
        <f t="shared" si="2"/>
        <v>0</v>
      </c>
    </row>
    <row r="30" spans="1:15" x14ac:dyDescent="0.25">
      <c r="A30" s="1"/>
      <c r="B30" s="20" t="s">
        <v>75</v>
      </c>
      <c r="C30" s="17"/>
      <c r="D30" s="22"/>
      <c r="E30" s="22"/>
      <c r="F30" s="22">
        <v>199</v>
      </c>
      <c r="G30" s="22"/>
      <c r="H30" s="48"/>
      <c r="I30" s="22">
        <v>72</v>
      </c>
      <c r="J30" s="22"/>
      <c r="K30" s="22"/>
      <c r="L30" s="22"/>
      <c r="M30" s="22"/>
      <c r="N30" s="22"/>
      <c r="O30" s="22">
        <f t="shared" si="2"/>
        <v>271</v>
      </c>
    </row>
    <row r="31" spans="1:15" x14ac:dyDescent="0.25">
      <c r="A31" s="1"/>
      <c r="B31" s="20" t="s">
        <v>35</v>
      </c>
      <c r="C31" s="17"/>
      <c r="D31" s="22"/>
      <c r="E31" s="22"/>
      <c r="F31" s="22"/>
      <c r="G31" s="22">
        <v>20</v>
      </c>
      <c r="H31" s="48"/>
      <c r="I31" s="22">
        <v>140</v>
      </c>
      <c r="J31" s="22">
        <v>20</v>
      </c>
      <c r="K31" s="22"/>
      <c r="L31" s="22"/>
      <c r="M31" s="22"/>
      <c r="N31" s="22"/>
      <c r="O31" s="22">
        <f t="shared" si="2"/>
        <v>180</v>
      </c>
    </row>
    <row r="32" spans="1:15" x14ac:dyDescent="0.25">
      <c r="A32" s="1"/>
      <c r="B32" s="18" t="s">
        <v>61</v>
      </c>
      <c r="C32" s="17"/>
      <c r="D32" s="22"/>
      <c r="E32" s="22"/>
      <c r="F32" s="22"/>
      <c r="G32" s="22">
        <v>40</v>
      </c>
      <c r="H32" s="22">
        <v>185</v>
      </c>
      <c r="I32" s="22">
        <v>240</v>
      </c>
      <c r="J32" s="22">
        <v>143</v>
      </c>
      <c r="K32" s="22">
        <v>85</v>
      </c>
      <c r="L32" s="22">
        <v>180</v>
      </c>
      <c r="M32" s="22">
        <v>145</v>
      </c>
      <c r="N32" s="22">
        <v>18</v>
      </c>
      <c r="O32" s="22">
        <f t="shared" si="2"/>
        <v>1036</v>
      </c>
    </row>
    <row r="33" spans="1:15" ht="15.75" thickBot="1" x14ac:dyDescent="0.3">
      <c r="A33" s="1"/>
      <c r="B33" s="18" t="s">
        <v>74</v>
      </c>
      <c r="C33" s="17"/>
      <c r="D33" s="22"/>
      <c r="E33" s="22"/>
      <c r="F33" s="22"/>
      <c r="G33" s="22">
        <v>50</v>
      </c>
      <c r="H33" s="22">
        <v>280.8</v>
      </c>
      <c r="I33" s="22">
        <v>319.2</v>
      </c>
      <c r="J33" s="22">
        <v>228.8</v>
      </c>
      <c r="K33" s="22">
        <v>185.8</v>
      </c>
      <c r="L33" s="22">
        <v>302.95999999999998</v>
      </c>
      <c r="M33" s="22">
        <v>387.3</v>
      </c>
      <c r="N33" s="22">
        <v>35.82</v>
      </c>
      <c r="O33" s="22">
        <f t="shared" si="2"/>
        <v>1790.6799999999998</v>
      </c>
    </row>
    <row r="34" spans="1:15" ht="15.75" x14ac:dyDescent="0.25">
      <c r="A34" s="1"/>
      <c r="B34" s="15" t="s">
        <v>85</v>
      </c>
      <c r="C34" s="21">
        <f t="shared" ref="C34:O34" si="3">SUM(C24:C33)</f>
        <v>140</v>
      </c>
      <c r="D34" s="21">
        <f t="shared" si="3"/>
        <v>590</v>
      </c>
      <c r="E34" s="21">
        <f t="shared" si="3"/>
        <v>0</v>
      </c>
      <c r="F34" s="21">
        <f t="shared" si="3"/>
        <v>2104.27</v>
      </c>
      <c r="G34" s="21">
        <f t="shared" si="3"/>
        <v>2058.44</v>
      </c>
      <c r="H34" s="21">
        <f>SUM(H24:H33)</f>
        <v>1910.24</v>
      </c>
      <c r="I34" s="21">
        <f t="shared" si="3"/>
        <v>3179.12</v>
      </c>
      <c r="J34" s="21">
        <f t="shared" si="3"/>
        <v>1886.24</v>
      </c>
      <c r="K34" s="21">
        <f t="shared" si="3"/>
        <v>1715.24</v>
      </c>
      <c r="L34" s="21">
        <f t="shared" si="3"/>
        <v>2102.4</v>
      </c>
      <c r="M34" s="21">
        <f t="shared" si="3"/>
        <v>2051.7400000000002</v>
      </c>
      <c r="N34" s="21">
        <f t="shared" si="3"/>
        <v>1574.26</v>
      </c>
      <c r="O34" s="21">
        <f t="shared" si="3"/>
        <v>19311.950000000004</v>
      </c>
    </row>
    <row r="35" spans="1:15" ht="15.75" thickBot="1" x14ac:dyDescent="0.3">
      <c r="A35" s="1"/>
      <c r="B35" s="1"/>
      <c r="C35" s="17"/>
      <c r="D35" s="17"/>
      <c r="E35" s="17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8" x14ac:dyDescent="0.25">
      <c r="A36" s="10" t="s">
        <v>87</v>
      </c>
      <c r="B36" s="1"/>
      <c r="C36" s="21">
        <f t="shared" ref="C36:O36" si="4">C21-C34</f>
        <v>167.5</v>
      </c>
      <c r="D36" s="21">
        <f t="shared" si="4"/>
        <v>-319.5</v>
      </c>
      <c r="E36" s="21">
        <f t="shared" si="4"/>
        <v>333.5</v>
      </c>
      <c r="F36" s="21">
        <f t="shared" si="4"/>
        <v>-1768.27</v>
      </c>
      <c r="G36" s="21">
        <f t="shared" si="4"/>
        <v>-704.44</v>
      </c>
      <c r="H36" s="21">
        <f t="shared" si="4"/>
        <v>2468.09</v>
      </c>
      <c r="I36" s="21">
        <f t="shared" si="4"/>
        <v>1491.88</v>
      </c>
      <c r="J36" s="21">
        <f t="shared" si="4"/>
        <v>294.76</v>
      </c>
      <c r="K36" s="21">
        <f t="shared" si="4"/>
        <v>490.91999999999985</v>
      </c>
      <c r="L36" s="21">
        <f t="shared" si="4"/>
        <v>312.5</v>
      </c>
      <c r="M36" s="21">
        <f t="shared" si="4"/>
        <v>-32.080000000000382</v>
      </c>
      <c r="N36" s="21">
        <f t="shared" si="4"/>
        <v>-1193.76</v>
      </c>
      <c r="O36" s="21">
        <f t="shared" si="4"/>
        <v>1541.0999999999949</v>
      </c>
    </row>
    <row r="37" spans="1:15" ht="18" x14ac:dyDescent="0.25">
      <c r="A37" s="10"/>
      <c r="B37" s="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 x14ac:dyDescent="0.25">
      <c r="A38" s="10" t="s">
        <v>65</v>
      </c>
      <c r="B38" s="1"/>
      <c r="C38" s="17"/>
      <c r="D38" s="17"/>
      <c r="E38" s="17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25">
      <c r="A39" s="1"/>
      <c r="B39" s="18" t="s">
        <v>77</v>
      </c>
      <c r="C39" s="17"/>
      <c r="D39" s="17"/>
      <c r="E39" s="17">
        <v>58</v>
      </c>
      <c r="F39" s="22"/>
      <c r="G39" s="22">
        <v>14</v>
      </c>
      <c r="H39" s="22">
        <v>27.5</v>
      </c>
      <c r="I39" s="22">
        <v>15</v>
      </c>
      <c r="J39" s="22">
        <v>60</v>
      </c>
      <c r="K39" s="22">
        <v>30</v>
      </c>
      <c r="L39" s="22">
        <v>15</v>
      </c>
      <c r="M39" s="22">
        <v>47</v>
      </c>
      <c r="N39" s="22"/>
      <c r="O39" s="22">
        <f>C39+D39+E39+F39+G39+H39+I39+J39+K39+L39+M39+N39</f>
        <v>266.5</v>
      </c>
    </row>
    <row r="40" spans="1:15" x14ac:dyDescent="0.25">
      <c r="A40" s="1"/>
      <c r="B40" s="18" t="s">
        <v>10</v>
      </c>
      <c r="C40" s="17"/>
      <c r="D40" s="17"/>
      <c r="E40" s="17">
        <v>64</v>
      </c>
      <c r="F40" s="22">
        <v>8</v>
      </c>
      <c r="G40" s="22"/>
      <c r="H40" s="22"/>
      <c r="I40" s="22"/>
      <c r="J40" s="22"/>
      <c r="K40" s="22"/>
      <c r="L40" s="22"/>
      <c r="M40" s="22"/>
      <c r="N40" s="22"/>
      <c r="O40" s="22">
        <f t="shared" ref="O40:O48" si="5">C40+D40+E40+F40+G40+H40+I40+J40+K40+L40+M40+N40</f>
        <v>72</v>
      </c>
    </row>
    <row r="41" spans="1:15" x14ac:dyDescent="0.25">
      <c r="A41" s="1"/>
      <c r="B41" s="20" t="s">
        <v>93</v>
      </c>
      <c r="C41" s="17">
        <v>207.33</v>
      </c>
      <c r="D41" s="17">
        <v>137.77000000000001</v>
      </c>
      <c r="E41" s="17">
        <v>328.49</v>
      </c>
      <c r="F41" s="22"/>
      <c r="G41" s="22">
        <v>416.78</v>
      </c>
      <c r="H41" s="48"/>
      <c r="I41" s="22">
        <v>173.5</v>
      </c>
      <c r="J41" s="22">
        <v>329.38</v>
      </c>
      <c r="K41" s="22"/>
      <c r="L41" s="22">
        <v>37.880000000000003</v>
      </c>
      <c r="M41" s="22">
        <v>157.43</v>
      </c>
      <c r="N41" s="22"/>
      <c r="O41" s="22">
        <f>C41+D41+E41+F41+G41+H41+I41+J41+K41+L41+M41+N41</f>
        <v>1788.5600000000002</v>
      </c>
    </row>
    <row r="42" spans="1:15" x14ac:dyDescent="0.25">
      <c r="A42" s="1"/>
      <c r="B42" s="18" t="s">
        <v>36</v>
      </c>
      <c r="C42" s="17"/>
      <c r="D42" s="17"/>
      <c r="E42" s="17"/>
      <c r="F42" s="22"/>
      <c r="I42" s="22"/>
      <c r="J42" s="22"/>
      <c r="K42" s="22"/>
      <c r="L42" s="22"/>
      <c r="M42" s="22"/>
      <c r="N42" s="22"/>
      <c r="O42" s="22">
        <f>C42+D42+E42+F42+G42+H42+I42+J42+K42+L42+M42+N42</f>
        <v>0</v>
      </c>
    </row>
    <row r="43" spans="1:15" x14ac:dyDescent="0.25">
      <c r="A43" s="1"/>
      <c r="B43" s="18" t="s">
        <v>11</v>
      </c>
      <c r="C43" s="17"/>
      <c r="D43" s="17"/>
      <c r="E43" s="17"/>
      <c r="F43" s="22"/>
      <c r="G43" s="22"/>
      <c r="H43" s="22"/>
      <c r="I43" s="22"/>
      <c r="J43" s="22"/>
      <c r="K43" s="22"/>
      <c r="L43" s="22"/>
      <c r="M43" s="22"/>
      <c r="N43" s="22"/>
      <c r="O43" s="22">
        <f t="shared" si="5"/>
        <v>0</v>
      </c>
    </row>
    <row r="44" spans="1:15" x14ac:dyDescent="0.25">
      <c r="A44" s="1"/>
      <c r="B44" s="18" t="s">
        <v>64</v>
      </c>
      <c r="C44" s="17">
        <v>726</v>
      </c>
      <c r="D44" s="17"/>
      <c r="E44" s="17"/>
      <c r="F44" s="22"/>
      <c r="G44" s="22"/>
      <c r="H44" s="48"/>
      <c r="I44" s="22">
        <v>443</v>
      </c>
      <c r="J44" s="22">
        <v>284.35000000000002</v>
      </c>
      <c r="K44" s="22"/>
      <c r="L44" s="22"/>
      <c r="M44" s="22"/>
      <c r="N44" s="22">
        <v>26</v>
      </c>
      <c r="O44" s="22">
        <f t="shared" si="5"/>
        <v>1479.35</v>
      </c>
    </row>
    <row r="45" spans="1:15" x14ac:dyDescent="0.25">
      <c r="A45" s="1"/>
      <c r="B45" s="20" t="s">
        <v>41</v>
      </c>
      <c r="C45" s="17"/>
      <c r="D45" s="17"/>
      <c r="E45" s="17"/>
      <c r="F45" s="22"/>
      <c r="G45" s="22"/>
      <c r="H45" s="22"/>
      <c r="I45" s="22"/>
      <c r="J45" s="22"/>
      <c r="K45" s="22"/>
      <c r="L45" s="22"/>
      <c r="M45" s="22"/>
      <c r="N45" s="22"/>
      <c r="O45" s="22">
        <f t="shared" si="5"/>
        <v>0</v>
      </c>
    </row>
    <row r="46" spans="1:15" x14ac:dyDescent="0.25">
      <c r="A46" s="1"/>
      <c r="B46" s="18" t="s">
        <v>88</v>
      </c>
      <c r="C46" s="17">
        <v>9.86</v>
      </c>
      <c r="D46" s="17">
        <v>10.19</v>
      </c>
      <c r="E46" s="17">
        <v>9.86</v>
      </c>
      <c r="F46" s="22">
        <v>10.19</v>
      </c>
      <c r="G46" s="22">
        <v>10.19</v>
      </c>
      <c r="H46" s="48">
        <v>9.86</v>
      </c>
      <c r="I46" s="22">
        <v>10.19</v>
      </c>
      <c r="J46" s="22">
        <v>9.86</v>
      </c>
      <c r="K46" s="22">
        <v>10.19</v>
      </c>
      <c r="L46" s="22">
        <v>10.19</v>
      </c>
      <c r="M46" s="22">
        <v>9.2100000000000009</v>
      </c>
      <c r="N46" s="22">
        <v>10.19</v>
      </c>
      <c r="O46" s="22">
        <f t="shared" si="5"/>
        <v>119.97999999999999</v>
      </c>
    </row>
    <row r="47" spans="1:15" x14ac:dyDescent="0.25">
      <c r="A47" s="1"/>
      <c r="B47" s="20" t="s">
        <v>48</v>
      </c>
      <c r="C47" s="17"/>
      <c r="D47" s="17"/>
      <c r="E47" s="17">
        <v>157.5</v>
      </c>
      <c r="F47" s="22"/>
      <c r="G47" s="22">
        <v>305</v>
      </c>
      <c r="H47" s="22">
        <v>76.25</v>
      </c>
      <c r="I47" s="22"/>
      <c r="J47" s="22">
        <v>481.46</v>
      </c>
      <c r="K47" s="22"/>
      <c r="L47" s="22"/>
      <c r="M47" s="22"/>
      <c r="N47" s="22"/>
      <c r="O47" s="22">
        <f>C47+D47+E47+F47+G47+H47+I47+J47+K47+L47+M47+N47</f>
        <v>1020.21</v>
      </c>
    </row>
    <row r="48" spans="1:15" ht="15.75" thickBot="1" x14ac:dyDescent="0.3">
      <c r="A48" s="1"/>
      <c r="B48" s="18" t="s">
        <v>65</v>
      </c>
      <c r="C48" s="17"/>
      <c r="D48" s="17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>
        <f t="shared" si="5"/>
        <v>0</v>
      </c>
    </row>
    <row r="49" spans="1:15" ht="15.75" x14ac:dyDescent="0.25">
      <c r="A49" s="1"/>
      <c r="B49" s="15" t="s">
        <v>28</v>
      </c>
      <c r="C49" s="21">
        <f t="shared" ref="C49:O49" si="6">SUM(C39:C48)</f>
        <v>943.19</v>
      </c>
      <c r="D49" s="21">
        <f t="shared" si="6"/>
        <v>147.96</v>
      </c>
      <c r="E49" s="21">
        <f t="shared" si="6"/>
        <v>617.85</v>
      </c>
      <c r="F49" s="21">
        <f t="shared" si="6"/>
        <v>18.189999999999998</v>
      </c>
      <c r="G49" s="21">
        <f t="shared" si="6"/>
        <v>745.97</v>
      </c>
      <c r="H49" s="21">
        <f t="shared" si="6"/>
        <v>113.61</v>
      </c>
      <c r="I49" s="21">
        <f t="shared" si="6"/>
        <v>641.69000000000005</v>
      </c>
      <c r="J49" s="21">
        <f t="shared" si="6"/>
        <v>1165.05</v>
      </c>
      <c r="K49" s="21">
        <f t="shared" si="6"/>
        <v>40.19</v>
      </c>
      <c r="L49" s="21">
        <f t="shared" si="6"/>
        <v>63.07</v>
      </c>
      <c r="M49" s="21">
        <f t="shared" si="6"/>
        <v>213.64000000000001</v>
      </c>
      <c r="N49" s="21">
        <f t="shared" si="6"/>
        <v>36.19</v>
      </c>
      <c r="O49" s="21">
        <f t="shared" si="6"/>
        <v>4746.6000000000004</v>
      </c>
    </row>
    <row r="50" spans="1:15" x14ac:dyDescent="0.25">
      <c r="A50" s="1"/>
      <c r="B50" s="1"/>
      <c r="C50" s="17"/>
      <c r="D50" s="17"/>
      <c r="E50" s="17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8" x14ac:dyDescent="0.25">
      <c r="A51" s="10" t="s">
        <v>23</v>
      </c>
      <c r="B51" s="1"/>
      <c r="C51" s="17"/>
      <c r="D51" s="17"/>
      <c r="E51" s="17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5">
      <c r="A52" s="1"/>
      <c r="B52" s="18" t="s">
        <v>89</v>
      </c>
      <c r="C52" s="17"/>
      <c r="D52" s="22"/>
      <c r="E52" s="17">
        <v>166.95</v>
      </c>
      <c r="F52" s="22">
        <v>900.18</v>
      </c>
      <c r="G52" s="22">
        <v>135</v>
      </c>
      <c r="H52" s="48">
        <v>534</v>
      </c>
      <c r="I52" s="22"/>
      <c r="J52" s="22">
        <v>30.6</v>
      </c>
      <c r="K52" s="22"/>
      <c r="L52" s="22"/>
      <c r="M52" s="22"/>
      <c r="N52" s="22"/>
      <c r="O52" s="22">
        <f>C52+D52+E52+F52+G52+H52+I52+J52+K52+L52+M52+N52</f>
        <v>1766.7299999999998</v>
      </c>
    </row>
    <row r="53" spans="1:15" x14ac:dyDescent="0.25">
      <c r="A53" s="1"/>
      <c r="B53" s="18" t="s">
        <v>78</v>
      </c>
      <c r="C53" s="17"/>
      <c r="D53" s="17"/>
      <c r="E53" s="17"/>
      <c r="F53" s="22"/>
      <c r="G53" s="22"/>
      <c r="H53" s="48"/>
      <c r="I53" s="22"/>
      <c r="J53" s="22">
        <v>16.5</v>
      </c>
      <c r="K53" s="22"/>
      <c r="L53" s="22"/>
      <c r="M53" s="22"/>
      <c r="N53" s="22"/>
      <c r="O53" s="22">
        <f t="shared" ref="O53:O67" si="7">C53+D53+E53+F53+G53+H53+I53+J53+K53+L53+M53+N53</f>
        <v>16.5</v>
      </c>
    </row>
    <row r="54" spans="1:15" x14ac:dyDescent="0.25">
      <c r="A54" s="1"/>
      <c r="B54" s="18" t="s">
        <v>55</v>
      </c>
      <c r="C54" s="17"/>
      <c r="D54" s="17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>
        <f t="shared" si="7"/>
        <v>0</v>
      </c>
    </row>
    <row r="55" spans="1:15" x14ac:dyDescent="0.25">
      <c r="A55" s="1"/>
      <c r="B55" s="18" t="s">
        <v>37</v>
      </c>
      <c r="C55" s="17"/>
      <c r="D55" s="17"/>
      <c r="E55" s="17"/>
      <c r="F55" s="22"/>
      <c r="G55" s="22"/>
      <c r="H55" s="22"/>
      <c r="I55" s="22"/>
      <c r="J55" s="22">
        <v>220</v>
      </c>
      <c r="K55" s="22"/>
      <c r="L55" s="22"/>
      <c r="M55" s="22"/>
      <c r="N55" s="22"/>
      <c r="O55" s="22">
        <f t="shared" si="7"/>
        <v>220</v>
      </c>
    </row>
    <row r="56" spans="1:15" x14ac:dyDescent="0.25">
      <c r="A56" s="1"/>
      <c r="B56" s="20" t="s">
        <v>62</v>
      </c>
      <c r="C56" s="17">
        <v>20.8</v>
      </c>
      <c r="D56" s="17">
        <v>7.88</v>
      </c>
      <c r="E56" s="17">
        <v>8.23</v>
      </c>
      <c r="F56" s="22">
        <v>10.050000000000001</v>
      </c>
      <c r="G56" s="22">
        <v>31.25</v>
      </c>
      <c r="H56" s="22">
        <v>74.31</v>
      </c>
      <c r="I56" s="22">
        <v>78.66</v>
      </c>
      <c r="J56" s="22">
        <v>37.54</v>
      </c>
      <c r="K56" s="22">
        <v>28.56</v>
      </c>
      <c r="L56" s="22">
        <v>26.83</v>
      </c>
      <c r="M56" s="22">
        <v>20.38</v>
      </c>
      <c r="N56" s="22">
        <v>4.34</v>
      </c>
      <c r="O56" s="22">
        <f t="shared" si="7"/>
        <v>348.82999999999993</v>
      </c>
    </row>
    <row r="57" spans="1:15" x14ac:dyDescent="0.25">
      <c r="A57" s="1"/>
      <c r="B57" s="18" t="s">
        <v>63</v>
      </c>
      <c r="C57" s="17">
        <v>7.02</v>
      </c>
      <c r="D57" s="17">
        <v>7.02</v>
      </c>
      <c r="E57" s="17"/>
      <c r="F57" s="22"/>
      <c r="G57" s="22">
        <v>27.31</v>
      </c>
      <c r="H57" s="22">
        <v>104.65</v>
      </c>
      <c r="I57" s="22">
        <v>50</v>
      </c>
      <c r="J57" s="22">
        <v>28.75</v>
      </c>
      <c r="K57" s="22"/>
      <c r="L57" s="22">
        <v>7.5</v>
      </c>
      <c r="M57" s="22">
        <v>35</v>
      </c>
      <c r="N57" s="22"/>
      <c r="O57" s="22">
        <f t="shared" si="7"/>
        <v>267.25</v>
      </c>
    </row>
    <row r="58" spans="1:15" x14ac:dyDescent="0.25">
      <c r="A58" s="1"/>
      <c r="B58" s="18" t="s">
        <v>44</v>
      </c>
      <c r="C58" s="17"/>
      <c r="D58" s="17"/>
      <c r="E58" s="17">
        <v>138.24</v>
      </c>
      <c r="F58" s="22"/>
      <c r="G58" s="22"/>
      <c r="H58" s="22"/>
      <c r="I58" s="22"/>
      <c r="J58" s="22"/>
      <c r="K58" s="22"/>
      <c r="L58" s="22"/>
      <c r="M58" s="22"/>
      <c r="N58" s="22"/>
      <c r="O58" s="22">
        <f t="shared" si="7"/>
        <v>138.24</v>
      </c>
    </row>
    <row r="59" spans="1:15" x14ac:dyDescent="0.25">
      <c r="A59" s="1"/>
      <c r="B59" s="20" t="s">
        <v>32</v>
      </c>
      <c r="C59" s="17"/>
      <c r="D59" s="17"/>
      <c r="E59" s="17"/>
      <c r="F59" s="22"/>
      <c r="G59" s="22"/>
      <c r="H59" s="22"/>
      <c r="I59" s="22"/>
      <c r="J59" s="22"/>
      <c r="K59" s="22"/>
      <c r="L59" s="22"/>
      <c r="M59" s="22"/>
      <c r="N59" s="22">
        <v>64.989999999999995</v>
      </c>
      <c r="O59" s="22">
        <f t="shared" si="7"/>
        <v>64.989999999999995</v>
      </c>
    </row>
    <row r="60" spans="1:15" x14ac:dyDescent="0.25">
      <c r="A60" s="1"/>
      <c r="B60" s="18" t="s">
        <v>64</v>
      </c>
      <c r="C60" s="17">
        <v>1632</v>
      </c>
      <c r="D60" s="17"/>
      <c r="E60" s="17"/>
      <c r="F60" s="22"/>
      <c r="G60" s="22"/>
      <c r="H60" s="22"/>
      <c r="I60" s="22"/>
      <c r="J60" s="22">
        <v>776.4</v>
      </c>
      <c r="K60" s="22"/>
      <c r="L60" s="22"/>
      <c r="M60" s="22"/>
      <c r="N60" s="22"/>
      <c r="O60" s="22">
        <f t="shared" si="7"/>
        <v>2408.4</v>
      </c>
    </row>
    <row r="61" spans="1:15" x14ac:dyDescent="0.25">
      <c r="A61" s="1"/>
      <c r="B61" s="20" t="s">
        <v>41</v>
      </c>
      <c r="C61" s="17"/>
      <c r="D61" s="17"/>
      <c r="E61" s="17"/>
      <c r="F61" s="22"/>
      <c r="G61" s="22"/>
      <c r="H61" s="22"/>
      <c r="I61" s="22"/>
      <c r="J61" s="22"/>
      <c r="K61" s="22"/>
      <c r="L61" s="22"/>
      <c r="M61" s="22"/>
      <c r="N61" s="22"/>
      <c r="O61" s="22">
        <f t="shared" si="7"/>
        <v>0</v>
      </c>
    </row>
    <row r="62" spans="1:15" x14ac:dyDescent="0.25">
      <c r="A62" s="1"/>
      <c r="B62" s="20" t="s">
        <v>31</v>
      </c>
      <c r="C62" s="17"/>
      <c r="D62" s="17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>
        <f t="shared" si="7"/>
        <v>0</v>
      </c>
    </row>
    <row r="63" spans="1:15" x14ac:dyDescent="0.25">
      <c r="A63" s="1"/>
      <c r="B63" s="20" t="s">
        <v>70</v>
      </c>
      <c r="C63" s="17"/>
      <c r="D63" s="22">
        <v>297.77999999999997</v>
      </c>
      <c r="E63" s="17">
        <v>742.18</v>
      </c>
      <c r="F63" s="22">
        <v>215</v>
      </c>
      <c r="G63" s="22">
        <v>54.71</v>
      </c>
      <c r="H63" s="22"/>
      <c r="I63" s="22"/>
      <c r="J63" s="22"/>
      <c r="K63" s="22"/>
      <c r="L63" s="22"/>
      <c r="M63" s="22"/>
      <c r="N63" s="22"/>
      <c r="O63" s="22">
        <f t="shared" si="7"/>
        <v>1309.67</v>
      </c>
    </row>
    <row r="64" spans="1:15" x14ac:dyDescent="0.25">
      <c r="A64" s="1"/>
      <c r="B64" s="20" t="s">
        <v>72</v>
      </c>
      <c r="C64" s="17"/>
      <c r="D64" s="22">
        <v>12.4</v>
      </c>
      <c r="E64" s="17"/>
      <c r="F64" s="22"/>
      <c r="G64" s="22"/>
      <c r="H64" s="22"/>
      <c r="I64" s="22"/>
      <c r="J64" s="22"/>
      <c r="K64" s="22"/>
      <c r="L64" s="22"/>
      <c r="M64" s="22"/>
      <c r="N64" s="22"/>
      <c r="O64" s="22">
        <f t="shared" si="7"/>
        <v>12.4</v>
      </c>
    </row>
    <row r="65" spans="1:16" x14ac:dyDescent="0.25">
      <c r="A65" s="1"/>
      <c r="B65" s="20" t="s">
        <v>57</v>
      </c>
      <c r="C65" s="17"/>
      <c r="D65" s="22"/>
      <c r="E65" s="17"/>
      <c r="F65" s="22"/>
      <c r="G65" s="22"/>
      <c r="H65" s="22"/>
      <c r="I65" s="22"/>
      <c r="J65" s="22"/>
      <c r="K65" s="22"/>
      <c r="L65" s="22"/>
      <c r="M65" s="22"/>
      <c r="N65" s="22"/>
      <c r="O65" s="22">
        <f t="shared" si="7"/>
        <v>0</v>
      </c>
    </row>
    <row r="66" spans="1:16" x14ac:dyDescent="0.25">
      <c r="A66" s="1"/>
      <c r="B66" s="20" t="s">
        <v>49</v>
      </c>
      <c r="C66" s="17"/>
      <c r="D66" s="22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>
        <f t="shared" si="7"/>
        <v>0</v>
      </c>
    </row>
    <row r="67" spans="1:16" x14ac:dyDescent="0.25">
      <c r="A67" s="1"/>
      <c r="B67" s="18" t="s">
        <v>0</v>
      </c>
      <c r="C67" s="17">
        <v>16</v>
      </c>
      <c r="D67" s="17"/>
      <c r="E67" s="17"/>
      <c r="F67" s="22"/>
      <c r="G67" s="22"/>
      <c r="H67" s="48"/>
      <c r="I67" s="22"/>
      <c r="J67" s="22"/>
      <c r="K67" s="22">
        <v>150</v>
      </c>
      <c r="L67" s="22"/>
      <c r="M67" s="22"/>
      <c r="N67" s="22"/>
      <c r="O67" s="22">
        <f t="shared" si="7"/>
        <v>166</v>
      </c>
    </row>
    <row r="68" spans="1:16" ht="15.75" thickBot="1" x14ac:dyDescent="0.3">
      <c r="A68" s="1"/>
      <c r="B68" s="1"/>
      <c r="C68" s="17"/>
      <c r="D68" s="17"/>
      <c r="E68" s="17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6" ht="15.75" x14ac:dyDescent="0.25">
      <c r="A69" s="1"/>
      <c r="B69" s="11" t="s">
        <v>15</v>
      </c>
      <c r="C69" s="21">
        <f t="shared" ref="C69:O69" si="8">SUM(C52:C67)</f>
        <v>1675.82</v>
      </c>
      <c r="D69" s="21">
        <f t="shared" si="8"/>
        <v>325.07999999999993</v>
      </c>
      <c r="E69" s="21">
        <f t="shared" si="8"/>
        <v>1055.5999999999999</v>
      </c>
      <c r="F69" s="21">
        <f t="shared" si="8"/>
        <v>1125.23</v>
      </c>
      <c r="G69" s="21">
        <f t="shared" si="8"/>
        <v>248.27</v>
      </c>
      <c r="H69" s="21">
        <f t="shared" si="8"/>
        <v>712.95999999999992</v>
      </c>
      <c r="I69" s="21">
        <f t="shared" si="8"/>
        <v>128.66</v>
      </c>
      <c r="J69" s="21">
        <f t="shared" si="8"/>
        <v>1109.79</v>
      </c>
      <c r="K69" s="21">
        <f t="shared" si="8"/>
        <v>178.56</v>
      </c>
      <c r="L69" s="21">
        <f t="shared" si="8"/>
        <v>34.33</v>
      </c>
      <c r="M69" s="21">
        <f t="shared" si="8"/>
        <v>55.379999999999995</v>
      </c>
      <c r="N69" s="21">
        <f t="shared" si="8"/>
        <v>69.33</v>
      </c>
      <c r="O69" s="21">
        <f t="shared" si="8"/>
        <v>6719.0099999999984</v>
      </c>
    </row>
    <row r="70" spans="1:16" ht="15.75" thickBot="1" x14ac:dyDescent="0.3">
      <c r="A70" s="1"/>
      <c r="B70" s="1"/>
      <c r="C70" s="17"/>
      <c r="D70" s="17"/>
      <c r="E70" s="17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8" x14ac:dyDescent="0.25">
      <c r="A71" s="10" t="s">
        <v>90</v>
      </c>
      <c r="B71" s="1"/>
      <c r="C71" s="21">
        <f t="shared" ref="C71:O71" si="9">C49-C69</f>
        <v>-732.62999999999988</v>
      </c>
      <c r="D71" s="21">
        <f t="shared" si="9"/>
        <v>-177.11999999999992</v>
      </c>
      <c r="E71" s="21">
        <f t="shared" si="9"/>
        <v>-437.74999999999989</v>
      </c>
      <c r="F71" s="21">
        <f t="shared" si="9"/>
        <v>-1107.04</v>
      </c>
      <c r="G71" s="21">
        <f t="shared" si="9"/>
        <v>497.70000000000005</v>
      </c>
      <c r="H71" s="21">
        <f t="shared" si="9"/>
        <v>-599.34999999999991</v>
      </c>
      <c r="I71" s="21">
        <f t="shared" si="9"/>
        <v>513.03000000000009</v>
      </c>
      <c r="J71" s="21">
        <f t="shared" si="9"/>
        <v>55.259999999999991</v>
      </c>
      <c r="K71" s="21">
        <f t="shared" si="9"/>
        <v>-138.37</v>
      </c>
      <c r="L71" s="21">
        <f t="shared" si="9"/>
        <v>28.740000000000002</v>
      </c>
      <c r="M71" s="21">
        <f t="shared" si="9"/>
        <v>158.26000000000002</v>
      </c>
      <c r="N71" s="21">
        <f t="shared" si="9"/>
        <v>-33.14</v>
      </c>
      <c r="O71" s="21">
        <f t="shared" si="9"/>
        <v>-1972.409999999998</v>
      </c>
    </row>
    <row r="72" spans="1:16" ht="15.75" thickBot="1" x14ac:dyDescent="0.3">
      <c r="A72" s="1"/>
      <c r="B72" s="1"/>
      <c r="C72" s="17"/>
      <c r="D72" s="17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6" ht="18" x14ac:dyDescent="0.25">
      <c r="A73" s="10" t="s">
        <v>79</v>
      </c>
      <c r="B73" s="1"/>
      <c r="C73" s="21">
        <f t="shared" ref="C73:O73" si="10">C36+C71</f>
        <v>-565.12999999999988</v>
      </c>
      <c r="D73" s="21">
        <f t="shared" si="10"/>
        <v>-496.61999999999989</v>
      </c>
      <c r="E73" s="21">
        <f t="shared" si="10"/>
        <v>-104.24999999999989</v>
      </c>
      <c r="F73" s="21">
        <f t="shared" si="10"/>
        <v>-2875.31</v>
      </c>
      <c r="G73" s="21">
        <f t="shared" si="10"/>
        <v>-206.74</v>
      </c>
      <c r="H73" s="21">
        <f t="shared" si="10"/>
        <v>1868.7400000000002</v>
      </c>
      <c r="I73" s="21">
        <f t="shared" si="10"/>
        <v>2004.9100000000003</v>
      </c>
      <c r="J73" s="21">
        <f t="shared" si="10"/>
        <v>350.02</v>
      </c>
      <c r="K73" s="21">
        <f t="shared" si="10"/>
        <v>352.54999999999984</v>
      </c>
      <c r="L73" s="21">
        <f t="shared" si="10"/>
        <v>341.24</v>
      </c>
      <c r="M73" s="21">
        <f t="shared" si="10"/>
        <v>126.17999999999964</v>
      </c>
      <c r="N73" s="21">
        <f t="shared" si="10"/>
        <v>-1226.9000000000001</v>
      </c>
      <c r="O73" s="21">
        <f t="shared" si="10"/>
        <v>-431.31000000000313</v>
      </c>
    </row>
    <row r="74" spans="1:16" ht="18" x14ac:dyDescent="0.25">
      <c r="A74" s="10"/>
      <c r="B74" s="1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6" ht="15.75" x14ac:dyDescent="0.25">
      <c r="C75" s="16">
        <v>42856</v>
      </c>
      <c r="D75" s="16">
        <v>42887</v>
      </c>
      <c r="E75" s="16">
        <v>42917</v>
      </c>
      <c r="F75" s="16">
        <v>42948</v>
      </c>
      <c r="G75" s="16">
        <v>42979</v>
      </c>
      <c r="H75" s="16">
        <v>43009</v>
      </c>
      <c r="I75" s="16">
        <v>43040</v>
      </c>
      <c r="J75" s="16">
        <v>43070</v>
      </c>
      <c r="K75" s="16">
        <v>43101</v>
      </c>
      <c r="L75" s="16">
        <v>43132</v>
      </c>
      <c r="M75" s="16">
        <v>43160</v>
      </c>
      <c r="N75" s="16">
        <v>43191</v>
      </c>
      <c r="O75" s="22"/>
    </row>
    <row r="76" spans="1:16" ht="18" x14ac:dyDescent="0.25">
      <c r="A76" s="14" t="s">
        <v>68</v>
      </c>
      <c r="C76" s="22">
        <v>10335.33</v>
      </c>
      <c r="D76" s="22">
        <f>C81</f>
        <v>9770.2000000000007</v>
      </c>
      <c r="E76" s="22">
        <f>D81</f>
        <v>9273.58</v>
      </c>
      <c r="F76" s="22">
        <f t="shared" ref="F76:N76" si="11">E81</f>
        <v>9169.33</v>
      </c>
      <c r="G76" s="22">
        <f t="shared" si="11"/>
        <v>6294.02</v>
      </c>
      <c r="H76" s="22">
        <f t="shared" si="11"/>
        <v>6087.28</v>
      </c>
      <c r="I76" s="22">
        <f t="shared" si="11"/>
        <v>7956.02</v>
      </c>
      <c r="J76" s="22">
        <f t="shared" si="11"/>
        <v>9960.93</v>
      </c>
      <c r="K76" s="22">
        <f t="shared" si="11"/>
        <v>10310.950000000001</v>
      </c>
      <c r="L76" s="22">
        <f t="shared" si="11"/>
        <v>10663.5</v>
      </c>
      <c r="M76" s="22">
        <f t="shared" si="11"/>
        <v>11004.74</v>
      </c>
      <c r="N76" s="22">
        <f t="shared" si="11"/>
        <v>11130.92</v>
      </c>
      <c r="O76" s="22"/>
      <c r="P76" s="13"/>
    </row>
    <row r="77" spans="1:16" ht="18" x14ac:dyDescent="0.25">
      <c r="A77" s="1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3"/>
    </row>
    <row r="78" spans="1:16" ht="18" x14ac:dyDescent="0.25">
      <c r="A78" s="14" t="s">
        <v>91</v>
      </c>
      <c r="C78" s="22">
        <f>C73</f>
        <v>-565.12999999999988</v>
      </c>
      <c r="D78" s="22">
        <f>D73</f>
        <v>-496.61999999999989</v>
      </c>
      <c r="E78" s="22">
        <f>E73</f>
        <v>-104.24999999999989</v>
      </c>
      <c r="F78" s="22">
        <f t="shared" ref="F78:N78" si="12">F73</f>
        <v>-2875.31</v>
      </c>
      <c r="G78" s="22">
        <f t="shared" si="12"/>
        <v>-206.74</v>
      </c>
      <c r="H78" s="22">
        <f t="shared" si="12"/>
        <v>1868.7400000000002</v>
      </c>
      <c r="I78" s="22">
        <f t="shared" si="12"/>
        <v>2004.9100000000003</v>
      </c>
      <c r="J78" s="22">
        <f t="shared" si="12"/>
        <v>350.02</v>
      </c>
      <c r="K78" s="22">
        <f t="shared" si="12"/>
        <v>352.54999999999984</v>
      </c>
      <c r="L78" s="22">
        <f t="shared" si="12"/>
        <v>341.24</v>
      </c>
      <c r="M78" s="22">
        <f t="shared" si="12"/>
        <v>126.17999999999964</v>
      </c>
      <c r="N78" s="22">
        <f t="shared" si="12"/>
        <v>-1226.9000000000001</v>
      </c>
      <c r="O78" s="22"/>
      <c r="P78" s="13"/>
    </row>
    <row r="79" spans="1:16" ht="18" x14ac:dyDescent="0.25">
      <c r="A79" s="14" t="s">
        <v>38</v>
      </c>
      <c r="C79" s="22">
        <f>C76+C78</f>
        <v>9770.2000000000007</v>
      </c>
      <c r="D79" s="22">
        <f>D76+D78</f>
        <v>9273.5800000000017</v>
      </c>
      <c r="E79" s="22">
        <f t="shared" ref="E79:N79" si="13">E76+E78</f>
        <v>9169.33</v>
      </c>
      <c r="F79" s="22">
        <f t="shared" si="13"/>
        <v>6294.02</v>
      </c>
      <c r="G79" s="22">
        <f t="shared" si="13"/>
        <v>6087.2800000000007</v>
      </c>
      <c r="H79" s="22">
        <f t="shared" si="13"/>
        <v>7956.02</v>
      </c>
      <c r="I79" s="22">
        <f t="shared" si="13"/>
        <v>9960.93</v>
      </c>
      <c r="J79" s="22">
        <f t="shared" si="13"/>
        <v>10310.950000000001</v>
      </c>
      <c r="K79" s="22">
        <f t="shared" si="13"/>
        <v>10663.5</v>
      </c>
      <c r="L79" s="22">
        <f t="shared" si="13"/>
        <v>11004.74</v>
      </c>
      <c r="M79" s="22">
        <f t="shared" si="13"/>
        <v>11130.92</v>
      </c>
      <c r="N79" s="22">
        <f t="shared" si="13"/>
        <v>9904.02</v>
      </c>
      <c r="O79" s="22"/>
      <c r="P79" s="13"/>
    </row>
    <row r="80" spans="1:16" ht="18" x14ac:dyDescent="0.25">
      <c r="A80" s="14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3"/>
    </row>
    <row r="81" spans="1:16" ht="18" x14ac:dyDescent="0.25">
      <c r="A81" s="14" t="s">
        <v>92</v>
      </c>
      <c r="C81" s="23">
        <v>9770.2000000000007</v>
      </c>
      <c r="D81" s="23">
        <v>9273.58</v>
      </c>
      <c r="E81" s="23">
        <v>9169.33</v>
      </c>
      <c r="F81" s="23">
        <v>6294.02</v>
      </c>
      <c r="G81" s="23">
        <v>6087.28</v>
      </c>
      <c r="H81" s="23">
        <v>7956.02</v>
      </c>
      <c r="I81" s="23">
        <v>9960.93</v>
      </c>
      <c r="J81" s="23">
        <v>10310.950000000001</v>
      </c>
      <c r="K81" s="23">
        <v>10663.5</v>
      </c>
      <c r="L81" s="23">
        <v>11004.74</v>
      </c>
      <c r="M81" s="23">
        <v>11130.92</v>
      </c>
      <c r="N81" s="23"/>
      <c r="O81" s="22"/>
      <c r="P81" s="13"/>
    </row>
    <row r="82" spans="1:16" ht="18" x14ac:dyDescent="0.25">
      <c r="A82" s="14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7"/>
      <c r="P82" s="13"/>
    </row>
    <row r="83" spans="1:16" ht="18" x14ac:dyDescent="0.25">
      <c r="A83" s="14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7"/>
      <c r="P83" s="13"/>
    </row>
    <row r="84" spans="1:16" ht="18" x14ac:dyDescent="0.25">
      <c r="A84" s="14" t="s">
        <v>45</v>
      </c>
      <c r="C84" s="22">
        <f>C81-C79</f>
        <v>0</v>
      </c>
      <c r="D84" s="22">
        <f>D81-D79</f>
        <v>0</v>
      </c>
      <c r="E84" s="22">
        <f t="shared" ref="E84:N84" si="14">E81-E79</f>
        <v>0</v>
      </c>
      <c r="F84" s="22">
        <f t="shared" si="14"/>
        <v>0</v>
      </c>
      <c r="G84" s="22">
        <f t="shared" si="14"/>
        <v>0</v>
      </c>
      <c r="H84" s="22">
        <f t="shared" si="14"/>
        <v>0</v>
      </c>
      <c r="I84" s="22">
        <f t="shared" si="14"/>
        <v>0</v>
      </c>
      <c r="J84" s="22">
        <f t="shared" si="14"/>
        <v>0</v>
      </c>
      <c r="K84" s="22">
        <f t="shared" si="14"/>
        <v>0</v>
      </c>
      <c r="L84" s="22">
        <f t="shared" si="14"/>
        <v>0</v>
      </c>
      <c r="M84" s="22">
        <f t="shared" si="14"/>
        <v>0</v>
      </c>
      <c r="N84" s="22">
        <f t="shared" si="14"/>
        <v>-9904.02</v>
      </c>
      <c r="O84" s="7"/>
      <c r="P84" s="13"/>
    </row>
  </sheetData>
  <mergeCells count="1">
    <mergeCell ref="A1:I1"/>
  </mergeCells>
  <phoneticPr fontId="5" type="noConversion"/>
  <printOptions gridLines="1"/>
  <pageMargins left="0.23622047244094491" right="0.23622047244094491" top="0.15748031496062992" bottom="0.15748031496062992" header="0.31496062992125984" footer="0.31496062992125984"/>
  <pageSetup paperSize="9" orientation="landscape" horizontalDpi="2400" verticalDpi="24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5" workbookViewId="0">
      <selection activeCell="A49" sqref="A49"/>
    </sheetView>
  </sheetViews>
  <sheetFormatPr defaultRowHeight="15" x14ac:dyDescent="0.25"/>
  <cols>
    <col min="2" max="2" width="33.5703125" customWidth="1"/>
    <col min="3" max="3" width="15.28515625" customWidth="1"/>
    <col min="4" max="4" width="20.7109375" customWidth="1"/>
    <col min="5" max="5" width="17.5703125" customWidth="1"/>
    <col min="6" max="7" width="19.42578125" customWidth="1"/>
  </cols>
  <sheetData>
    <row r="1" spans="1:7" ht="20.25" x14ac:dyDescent="0.3">
      <c r="A1" s="51" t="s">
        <v>69</v>
      </c>
      <c r="B1" s="51"/>
      <c r="C1" s="51"/>
      <c r="D1" s="51"/>
      <c r="E1" s="51"/>
      <c r="F1" s="51"/>
    </row>
    <row r="2" spans="1:7" ht="19.5" x14ac:dyDescent="0.3">
      <c r="A2" s="25"/>
      <c r="B2" s="25"/>
      <c r="C2" s="25"/>
      <c r="D2" s="25"/>
      <c r="E2" s="26"/>
      <c r="F2" s="26"/>
      <c r="G2" s="26"/>
    </row>
    <row r="3" spans="1:7" ht="19.5" x14ac:dyDescent="0.3">
      <c r="A3" s="53" t="s">
        <v>50</v>
      </c>
      <c r="B3" s="53"/>
      <c r="C3" s="25">
        <v>2019</v>
      </c>
      <c r="D3" s="25">
        <v>2018</v>
      </c>
      <c r="E3" s="25">
        <v>2017</v>
      </c>
      <c r="F3" s="25">
        <v>2016</v>
      </c>
      <c r="G3" s="25">
        <v>2015</v>
      </c>
    </row>
    <row r="4" spans="1:7" ht="19.5" x14ac:dyDescent="0.3">
      <c r="A4" s="43"/>
      <c r="B4" s="43"/>
      <c r="C4" s="25"/>
      <c r="D4" s="25"/>
      <c r="E4" s="25"/>
      <c r="F4" s="25"/>
      <c r="G4" s="25"/>
    </row>
    <row r="5" spans="1:7" ht="18.75" x14ac:dyDescent="0.25">
      <c r="A5" s="27"/>
      <c r="B5" s="27"/>
      <c r="C5" s="33"/>
      <c r="D5" s="33"/>
      <c r="E5" s="33"/>
      <c r="F5" s="42"/>
      <c r="G5" s="42"/>
    </row>
    <row r="6" spans="1:7" ht="18.75" x14ac:dyDescent="0.25">
      <c r="A6" s="54" t="s">
        <v>17</v>
      </c>
      <c r="B6" s="54"/>
      <c r="C6" s="33"/>
      <c r="D6" s="33"/>
      <c r="E6" s="33"/>
      <c r="F6" s="42"/>
      <c r="G6" s="42"/>
    </row>
    <row r="7" spans="1:7" ht="18.75" x14ac:dyDescent="0.25">
      <c r="A7" s="28" t="s">
        <v>51</v>
      </c>
      <c r="B7" s="4"/>
      <c r="C7" s="29">
        <f>'Accounts I &amp; E (by month)'!O5</f>
        <v>240</v>
      </c>
      <c r="D7" s="29">
        <v>190</v>
      </c>
      <c r="E7" s="29">
        <v>1990.3400000000001</v>
      </c>
      <c r="F7" s="29">
        <v>2154.96</v>
      </c>
      <c r="G7" s="29">
        <v>8394.51</v>
      </c>
    </row>
    <row r="8" spans="1:7" ht="19.5" thickBot="1" x14ac:dyDescent="0.3">
      <c r="A8" s="28" t="s">
        <v>52</v>
      </c>
      <c r="B8" s="4"/>
      <c r="C8" s="29">
        <f>'Accounts I &amp; E (by month)'!O6</f>
        <v>11275.65</v>
      </c>
      <c r="D8" s="29">
        <v>9998</v>
      </c>
      <c r="E8" s="29">
        <v>10751.2</v>
      </c>
      <c r="F8" s="29">
        <v>9498.5149999999994</v>
      </c>
      <c r="G8" s="29">
        <v>0</v>
      </c>
    </row>
    <row r="9" spans="1:7" ht="19.5" x14ac:dyDescent="0.3">
      <c r="A9" s="55" t="s">
        <v>9</v>
      </c>
      <c r="B9" s="55"/>
      <c r="C9" s="35">
        <f>C7+C8</f>
        <v>11515.65</v>
      </c>
      <c r="D9" s="35">
        <f>D7+D8</f>
        <v>10188</v>
      </c>
      <c r="E9" s="35">
        <f>E7+E8</f>
        <v>12741.54</v>
      </c>
      <c r="F9" s="35">
        <f>F7+F8</f>
        <v>11653.474999999999</v>
      </c>
      <c r="G9" s="35">
        <f>G7+G8</f>
        <v>8394.51</v>
      </c>
    </row>
    <row r="10" spans="1:7" ht="19.5" x14ac:dyDescent="0.3">
      <c r="A10" s="56" t="s">
        <v>3</v>
      </c>
      <c r="B10" s="56"/>
      <c r="C10" s="29"/>
      <c r="D10" s="29"/>
      <c r="E10" s="29"/>
      <c r="F10" s="29"/>
      <c r="G10" s="29"/>
    </row>
    <row r="11" spans="1:7" ht="18.75" x14ac:dyDescent="0.25">
      <c r="A11" s="28" t="s">
        <v>1</v>
      </c>
      <c r="B11" s="4"/>
      <c r="C11" s="29">
        <f>'Accounts I &amp; E (by month)'!O8</f>
        <v>1486</v>
      </c>
      <c r="D11" s="29">
        <v>1654</v>
      </c>
      <c r="E11" s="29">
        <v>2197</v>
      </c>
      <c r="F11" s="29">
        <v>1301.5</v>
      </c>
      <c r="G11" s="29">
        <v>911.6</v>
      </c>
    </row>
    <row r="12" spans="1:7" ht="18.75" x14ac:dyDescent="0.25">
      <c r="A12" s="28" t="s">
        <v>2</v>
      </c>
      <c r="B12" s="4"/>
      <c r="C12" s="29">
        <f>'Accounts I &amp; E (by month)'!O9</f>
        <v>1939</v>
      </c>
      <c r="D12" s="29">
        <v>1282</v>
      </c>
      <c r="E12" s="29">
        <v>1538.5</v>
      </c>
      <c r="F12" s="29">
        <v>1460</v>
      </c>
      <c r="G12" s="29">
        <v>482.3</v>
      </c>
    </row>
    <row r="13" spans="1:7" ht="18.75" x14ac:dyDescent="0.25">
      <c r="A13" s="28">
        <v>1898</v>
      </c>
      <c r="B13" s="4"/>
      <c r="C13" s="29">
        <f>'Accounts I &amp; E (by month)'!O10</f>
        <v>725</v>
      </c>
      <c r="D13" s="29">
        <v>1472</v>
      </c>
      <c r="E13" s="29">
        <v>1202</v>
      </c>
      <c r="F13" s="29">
        <v>1510</v>
      </c>
      <c r="G13" s="29">
        <v>2757.5</v>
      </c>
    </row>
    <row r="14" spans="1:7" ht="18.75" x14ac:dyDescent="0.25">
      <c r="A14" s="28" t="s">
        <v>47</v>
      </c>
      <c r="B14" s="4"/>
      <c r="C14" s="29">
        <f>'Accounts I &amp; E (by month)'!O11</f>
        <v>0</v>
      </c>
      <c r="D14" s="29">
        <v>0</v>
      </c>
      <c r="E14" s="29">
        <v>75</v>
      </c>
      <c r="F14" s="29">
        <v>0</v>
      </c>
      <c r="G14" s="29">
        <v>0</v>
      </c>
    </row>
    <row r="15" spans="1:7" ht="18.75" x14ac:dyDescent="0.25">
      <c r="A15" s="28" t="s">
        <v>4</v>
      </c>
      <c r="B15" s="4"/>
      <c r="C15" s="29">
        <f>'Accounts I &amp; E (by month)'!O12</f>
        <v>1673.4</v>
      </c>
      <c r="D15" s="29">
        <v>1588.6</v>
      </c>
      <c r="E15" s="29">
        <v>1875</v>
      </c>
      <c r="F15" s="29">
        <v>1772.25</v>
      </c>
      <c r="G15" s="29">
        <v>1776.9</v>
      </c>
    </row>
    <row r="16" spans="1:7" ht="18.75" x14ac:dyDescent="0.25">
      <c r="A16" s="28" t="s">
        <v>5</v>
      </c>
      <c r="B16" s="4"/>
      <c r="C16" s="29">
        <f>'Accounts I &amp; E (by month)'!O13</f>
        <v>2025</v>
      </c>
      <c r="D16" s="29">
        <v>1055</v>
      </c>
      <c r="E16" s="29">
        <v>1125</v>
      </c>
      <c r="F16" s="29">
        <v>1485</v>
      </c>
      <c r="G16" s="29">
        <v>1375.5</v>
      </c>
    </row>
    <row r="17" spans="1:7" ht="18.75" x14ac:dyDescent="0.25">
      <c r="A17" s="28" t="s">
        <v>6</v>
      </c>
      <c r="B17" s="4"/>
      <c r="C17" s="29">
        <f>'Accounts I &amp; E (by month)'!O14</f>
        <v>359</v>
      </c>
      <c r="D17" s="29">
        <v>1111</v>
      </c>
      <c r="E17" s="29">
        <v>1456</v>
      </c>
      <c r="F17" s="29">
        <v>1253</v>
      </c>
      <c r="G17" s="29">
        <v>1157.5</v>
      </c>
    </row>
    <row r="18" spans="1:7" ht="18.75" x14ac:dyDescent="0.25">
      <c r="A18" s="28" t="s">
        <v>34</v>
      </c>
      <c r="B18" s="4"/>
      <c r="C18" s="29">
        <f>'Accounts I &amp; E (by month)'!O15</f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ht="18.75" x14ac:dyDescent="0.25">
      <c r="A19" s="28" t="s">
        <v>26</v>
      </c>
      <c r="B19" s="4"/>
      <c r="C19" s="29">
        <f>'Accounts I &amp; E (by month)'!O16</f>
        <v>80</v>
      </c>
      <c r="D19" s="29">
        <v>0</v>
      </c>
      <c r="E19" s="29">
        <v>68</v>
      </c>
      <c r="F19" s="29">
        <v>65</v>
      </c>
      <c r="G19" s="29">
        <v>108.5</v>
      </c>
    </row>
    <row r="20" spans="1:7" ht="18.75" x14ac:dyDescent="0.25">
      <c r="A20" s="28" t="s">
        <v>7</v>
      </c>
      <c r="B20" s="4"/>
      <c r="C20" s="29">
        <f>'Accounts I &amp; E (by month)'!O17</f>
        <v>0</v>
      </c>
      <c r="D20" s="29">
        <v>0</v>
      </c>
      <c r="E20" s="29">
        <v>0</v>
      </c>
      <c r="F20" s="29">
        <v>0</v>
      </c>
      <c r="G20" s="29">
        <v>95.2</v>
      </c>
    </row>
    <row r="21" spans="1:7" ht="18.75" x14ac:dyDescent="0.25">
      <c r="A21" s="28" t="s">
        <v>27</v>
      </c>
      <c r="B21" s="4"/>
      <c r="C21" s="29">
        <f>'Accounts I &amp; E (by month)'!O18</f>
        <v>465</v>
      </c>
      <c r="D21" s="29">
        <v>295</v>
      </c>
      <c r="E21" s="29">
        <v>317.5</v>
      </c>
      <c r="F21" s="29">
        <v>122.5</v>
      </c>
      <c r="G21" s="29">
        <v>243</v>
      </c>
    </row>
    <row r="22" spans="1:7" ht="18.75" x14ac:dyDescent="0.25">
      <c r="A22" s="28" t="s">
        <v>8</v>
      </c>
      <c r="B22" s="4"/>
      <c r="C22" s="29">
        <f>'Accounts I &amp; E (by month)'!O19</f>
        <v>185</v>
      </c>
      <c r="D22" s="29">
        <v>170</v>
      </c>
      <c r="E22" s="29">
        <v>675.86</v>
      </c>
      <c r="F22" s="29">
        <v>848.81999999999994</v>
      </c>
      <c r="G22" s="29">
        <v>280</v>
      </c>
    </row>
    <row r="23" spans="1:7" ht="19.5" thickBot="1" x14ac:dyDescent="0.3">
      <c r="A23" s="28" t="s">
        <v>0</v>
      </c>
      <c r="B23" s="4"/>
      <c r="C23" s="29">
        <f>'Accounts I &amp; E (by month)'!O20</f>
        <v>400</v>
      </c>
      <c r="D23" s="29">
        <v>84</v>
      </c>
      <c r="E23" s="29">
        <v>0</v>
      </c>
      <c r="F23" s="29">
        <v>0</v>
      </c>
      <c r="G23" s="29">
        <v>0</v>
      </c>
    </row>
    <row r="24" spans="1:7" ht="19.5" customHeight="1" thickBot="1" x14ac:dyDescent="0.35">
      <c r="A24" s="55" t="s">
        <v>9</v>
      </c>
      <c r="B24" s="55"/>
      <c r="C24" s="35">
        <f>SUM(C11:C23)</f>
        <v>9337.4</v>
      </c>
      <c r="D24" s="35">
        <f>SUM(D11:D23)</f>
        <v>8711.6</v>
      </c>
      <c r="E24" s="35">
        <f>SUM(E11:E23)</f>
        <v>10529.86</v>
      </c>
      <c r="F24" s="35">
        <f>SUM(F11:F23)</f>
        <v>9818.07</v>
      </c>
      <c r="G24" s="35">
        <f>SUM(G11:G23)</f>
        <v>9188</v>
      </c>
    </row>
    <row r="25" spans="1:7" ht="19.5" x14ac:dyDescent="0.3">
      <c r="A25" s="40" t="s">
        <v>18</v>
      </c>
      <c r="B25" s="4"/>
      <c r="C25" s="35">
        <f>C9+C24</f>
        <v>20853.05</v>
      </c>
      <c r="D25" s="35">
        <f>D9+D24</f>
        <v>18899.599999999999</v>
      </c>
      <c r="E25" s="35">
        <f>E9+E24</f>
        <v>23271.4</v>
      </c>
      <c r="F25" s="35">
        <f>F9+F24</f>
        <v>21471.544999999998</v>
      </c>
      <c r="G25" s="35">
        <f>G9+G24</f>
        <v>17582.510000000002</v>
      </c>
    </row>
    <row r="26" spans="1:7" ht="18.75" x14ac:dyDescent="0.25">
      <c r="A26" s="28"/>
      <c r="B26" s="30"/>
      <c r="C26" s="34"/>
      <c r="D26" s="34"/>
      <c r="E26" s="34"/>
      <c r="F26" s="34"/>
      <c r="G26" s="34"/>
    </row>
    <row r="27" spans="1:7" ht="18.75" x14ac:dyDescent="0.25">
      <c r="A27" s="28"/>
      <c r="B27" s="30"/>
      <c r="C27" s="34"/>
      <c r="D27" s="34"/>
      <c r="E27" s="34"/>
      <c r="F27" s="34"/>
      <c r="G27" s="34"/>
    </row>
    <row r="28" spans="1:7" ht="18.75" x14ac:dyDescent="0.25">
      <c r="A28" s="28"/>
      <c r="B28" s="30"/>
      <c r="C28" s="34"/>
      <c r="D28" s="34"/>
      <c r="E28" s="34"/>
      <c r="F28" s="34"/>
      <c r="G28" s="34"/>
    </row>
    <row r="29" spans="1:7" ht="18.75" x14ac:dyDescent="0.25">
      <c r="A29" s="28"/>
      <c r="B29" s="30"/>
      <c r="C29" s="34"/>
      <c r="D29" s="34"/>
      <c r="E29" s="34"/>
      <c r="F29" s="34"/>
      <c r="G29" s="34"/>
    </row>
    <row r="30" spans="1:7" ht="19.5" x14ac:dyDescent="0.3">
      <c r="A30" s="50" t="s">
        <v>19</v>
      </c>
      <c r="B30" s="50"/>
      <c r="C30" s="34"/>
      <c r="D30" s="34"/>
      <c r="E30" s="34"/>
      <c r="F30" s="34"/>
      <c r="G30" s="34"/>
    </row>
    <row r="31" spans="1:7" ht="18.75" x14ac:dyDescent="0.25">
      <c r="A31" s="27" t="s">
        <v>12</v>
      </c>
      <c r="B31" s="4"/>
      <c r="C31" s="29">
        <f>'Accounts I &amp; E (by month)'!O24</f>
        <v>1598.48</v>
      </c>
      <c r="D31" s="29">
        <v>2292.84</v>
      </c>
      <c r="E31" s="29">
        <v>1917.82</v>
      </c>
      <c r="F31" s="29">
        <v>1923.04</v>
      </c>
      <c r="G31" s="29">
        <v>1558.28</v>
      </c>
    </row>
    <row r="32" spans="1:7" ht="18.75" x14ac:dyDescent="0.25">
      <c r="A32" s="31" t="s">
        <v>30</v>
      </c>
      <c r="B32" s="4"/>
      <c r="C32" s="29">
        <f>'Accounts I &amp; E (by month)'!O25</f>
        <v>235.79</v>
      </c>
      <c r="D32" s="29">
        <v>235.79</v>
      </c>
      <c r="E32" s="29">
        <v>230.53</v>
      </c>
      <c r="F32" s="29">
        <v>223.16</v>
      </c>
      <c r="G32" s="29">
        <v>225</v>
      </c>
    </row>
    <row r="33" spans="1:7" ht="18.75" x14ac:dyDescent="0.25">
      <c r="A33" s="27" t="s">
        <v>76</v>
      </c>
      <c r="B33" s="4"/>
      <c r="C33" s="29">
        <f>'Accounts I &amp; E (by month)'!O26</f>
        <v>14200.000000000004</v>
      </c>
      <c r="D33" s="29">
        <v>8022.5</v>
      </c>
      <c r="E33" s="29">
        <v>11484</v>
      </c>
      <c r="F33" s="29">
        <v>11230</v>
      </c>
      <c r="G33" s="29">
        <v>7958.5</v>
      </c>
    </row>
    <row r="34" spans="1:7" ht="18.75" x14ac:dyDescent="0.25">
      <c r="A34" s="31" t="s">
        <v>34</v>
      </c>
      <c r="B34" s="4"/>
      <c r="C34" s="29">
        <f>'Accounts I &amp; E (by month)'!O27</f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8.75" x14ac:dyDescent="0.25">
      <c r="A35" s="31" t="s">
        <v>53</v>
      </c>
      <c r="B35" s="4"/>
      <c r="C35" s="29">
        <f>'Accounts I &amp; E (by month)'!O28</f>
        <v>0</v>
      </c>
      <c r="D35" s="29">
        <v>0</v>
      </c>
      <c r="E35" s="29">
        <v>0</v>
      </c>
      <c r="F35" s="29">
        <v>0</v>
      </c>
      <c r="G35" s="29">
        <v>150</v>
      </c>
    </row>
    <row r="36" spans="1:7" ht="18.75" x14ac:dyDescent="0.25">
      <c r="A36" s="31" t="s">
        <v>54</v>
      </c>
      <c r="B36" s="4"/>
      <c r="C36" s="29">
        <f>'Accounts I &amp; E (by month)'!O29</f>
        <v>0</v>
      </c>
      <c r="D36" s="29">
        <v>114</v>
      </c>
      <c r="E36" s="29">
        <v>156</v>
      </c>
      <c r="F36" s="29">
        <v>156</v>
      </c>
      <c r="G36" s="29">
        <v>0</v>
      </c>
    </row>
    <row r="37" spans="1:7" ht="18.75" x14ac:dyDescent="0.25">
      <c r="A37" s="31" t="s">
        <v>75</v>
      </c>
      <c r="B37" s="4"/>
      <c r="C37" s="29">
        <f>'Accounts I &amp; E (by month)'!O30</f>
        <v>271</v>
      </c>
      <c r="D37" s="29">
        <v>292</v>
      </c>
      <c r="E37" s="29">
        <v>181</v>
      </c>
      <c r="F37" s="29">
        <v>25</v>
      </c>
      <c r="G37" s="29">
        <v>0</v>
      </c>
    </row>
    <row r="38" spans="1:7" ht="18.75" x14ac:dyDescent="0.25">
      <c r="A38" s="31" t="s">
        <v>35</v>
      </c>
      <c r="B38" s="4"/>
      <c r="C38" s="29">
        <f>'Accounts I &amp; E (by month)'!O31</f>
        <v>180</v>
      </c>
      <c r="D38" s="29">
        <v>60</v>
      </c>
      <c r="E38" s="29">
        <v>143</v>
      </c>
      <c r="F38" s="29">
        <v>100</v>
      </c>
      <c r="G38" s="29">
        <v>0</v>
      </c>
    </row>
    <row r="39" spans="1:7" ht="19.5" customHeight="1" x14ac:dyDescent="0.25">
      <c r="A39" s="27" t="s">
        <v>14</v>
      </c>
      <c r="B39" s="4"/>
      <c r="C39" s="29">
        <f>'Accounts I &amp; E (by month)'!O32</f>
        <v>1036</v>
      </c>
      <c r="D39" s="29">
        <v>1231.8</v>
      </c>
      <c r="E39" s="29">
        <v>1518.7</v>
      </c>
      <c r="F39" s="29">
        <v>1515</v>
      </c>
      <c r="G39" s="29">
        <v>1050</v>
      </c>
    </row>
    <row r="40" spans="1:7" ht="19.5" customHeight="1" x14ac:dyDescent="0.25">
      <c r="A40" s="52" t="s">
        <v>74</v>
      </c>
      <c r="B40" s="52"/>
      <c r="C40" s="29">
        <f>'Accounts I &amp; E (by month)'!O33</f>
        <v>1790.6799999999998</v>
      </c>
      <c r="D40" s="29">
        <v>1766.9</v>
      </c>
      <c r="E40" s="29">
        <v>2628.76</v>
      </c>
      <c r="F40" s="29">
        <v>1782.9699999999998</v>
      </c>
      <c r="G40" s="29">
        <v>1407</v>
      </c>
    </row>
    <row r="41" spans="1:7" ht="19.5" x14ac:dyDescent="0.3">
      <c r="A41" s="37" t="s">
        <v>20</v>
      </c>
      <c r="B41" s="4"/>
      <c r="C41" s="41">
        <f>SUM(C31:C40)</f>
        <v>19311.950000000004</v>
      </c>
      <c r="D41" s="41">
        <f>SUM(D31:D40)</f>
        <v>14015.83</v>
      </c>
      <c r="E41" s="41">
        <f>SUM(E31:E40)</f>
        <v>18259.810000000001</v>
      </c>
      <c r="F41" s="41">
        <f>SUM(F31:F40)</f>
        <v>16955.170000000002</v>
      </c>
      <c r="G41" s="41">
        <f>SUM(G31:G40)</f>
        <v>12348.78</v>
      </c>
    </row>
    <row r="42" spans="1:7" ht="19.5" thickBot="1" x14ac:dyDescent="0.3">
      <c r="A42" s="27"/>
      <c r="B42" s="27"/>
      <c r="C42" s="29"/>
      <c r="D42" s="29"/>
      <c r="E42" s="29"/>
      <c r="F42" s="29"/>
      <c r="G42" s="29"/>
    </row>
    <row r="43" spans="1:7" ht="19.5" x14ac:dyDescent="0.3">
      <c r="A43" s="38" t="s">
        <v>21</v>
      </c>
      <c r="B43" s="27"/>
      <c r="C43" s="35">
        <f>C25-C41</f>
        <v>1541.0999999999949</v>
      </c>
      <c r="D43" s="35">
        <f>D25-D41</f>
        <v>4883.7699999999986</v>
      </c>
      <c r="E43" s="35">
        <f>E25-E41</f>
        <v>5011.59</v>
      </c>
      <c r="F43" s="35">
        <f>F25-F41</f>
        <v>4516.3749999999964</v>
      </c>
      <c r="G43" s="35">
        <f>G25-G41</f>
        <v>5233.7300000000014</v>
      </c>
    </row>
    <row r="44" spans="1:7" ht="18.75" x14ac:dyDescent="0.25">
      <c r="A44" s="27"/>
      <c r="B44" s="27"/>
      <c r="C44" s="34"/>
      <c r="D44" s="34"/>
      <c r="E44" s="34"/>
      <c r="F44" s="34"/>
      <c r="G44" s="34"/>
    </row>
    <row r="45" spans="1:7" ht="19.5" x14ac:dyDescent="0.3">
      <c r="A45" s="50" t="s">
        <v>22</v>
      </c>
      <c r="B45" s="50"/>
      <c r="C45" s="34"/>
      <c r="D45" s="34"/>
      <c r="E45" s="34"/>
      <c r="F45" s="34"/>
      <c r="G45" s="34"/>
    </row>
    <row r="46" spans="1:7" ht="18.75" x14ac:dyDescent="0.25">
      <c r="A46" s="27" t="s">
        <v>77</v>
      </c>
      <c r="B46" s="4"/>
      <c r="C46" s="29">
        <f>'Accounts I &amp; E (by month)'!O39</f>
        <v>266.5</v>
      </c>
      <c r="D46" s="29">
        <v>312</v>
      </c>
      <c r="E46" s="29">
        <v>273</v>
      </c>
      <c r="F46" s="29">
        <v>175</v>
      </c>
      <c r="G46" s="29">
        <v>147</v>
      </c>
    </row>
    <row r="47" spans="1:7" ht="18.75" x14ac:dyDescent="0.25">
      <c r="A47" s="27" t="s">
        <v>10</v>
      </c>
      <c r="B47" s="4"/>
      <c r="C47" s="29">
        <f>'Accounts I &amp; E (by month)'!O40</f>
        <v>72</v>
      </c>
      <c r="D47" s="29">
        <v>0</v>
      </c>
      <c r="E47" s="29">
        <v>1031.0999999999999</v>
      </c>
      <c r="F47" s="29">
        <v>645.1</v>
      </c>
      <c r="G47" s="29">
        <v>237.79000000000002</v>
      </c>
    </row>
    <row r="48" spans="1:7" ht="18.75" x14ac:dyDescent="0.25">
      <c r="A48" s="27" t="s">
        <v>94</v>
      </c>
      <c r="B48" s="4"/>
      <c r="C48" s="29">
        <f>'Accounts I &amp; E (by month)'!O41</f>
        <v>1788.5600000000002</v>
      </c>
      <c r="D48" s="29">
        <v>418.48</v>
      </c>
      <c r="E48" s="29">
        <v>24.78</v>
      </c>
      <c r="F48" s="29">
        <v>100.53999999999999</v>
      </c>
      <c r="G48" s="29">
        <v>82.57</v>
      </c>
    </row>
    <row r="49" spans="1:7" ht="18.75" x14ac:dyDescent="0.25">
      <c r="A49" s="27" t="s">
        <v>36</v>
      </c>
      <c r="B49" s="4"/>
      <c r="C49" s="29">
        <f>'Accounts I &amp; E (by month)'!O42</f>
        <v>0</v>
      </c>
      <c r="D49" s="29">
        <v>0</v>
      </c>
      <c r="E49" s="29">
        <v>0</v>
      </c>
      <c r="F49" s="29">
        <v>523.14</v>
      </c>
      <c r="G49" s="29">
        <v>0</v>
      </c>
    </row>
    <row r="50" spans="1:7" ht="18.75" x14ac:dyDescent="0.25">
      <c r="A50" s="27" t="s">
        <v>11</v>
      </c>
      <c r="B50" s="4"/>
      <c r="C50" s="29">
        <f>'Accounts I &amp; E (by month)'!O43</f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ht="18.75" x14ac:dyDescent="0.25">
      <c r="A51" s="27" t="s">
        <v>64</v>
      </c>
      <c r="B51" s="4"/>
      <c r="C51" s="29">
        <f>'Accounts I &amp; E (by month)'!O44</f>
        <v>1479.35</v>
      </c>
      <c r="D51" s="29">
        <v>2591</v>
      </c>
      <c r="E51" s="29">
        <v>1080</v>
      </c>
      <c r="F51" s="29">
        <v>2630</v>
      </c>
      <c r="G51" s="29">
        <v>1997.9</v>
      </c>
    </row>
    <row r="52" spans="1:7" ht="18.75" x14ac:dyDescent="0.25">
      <c r="A52" s="27" t="s">
        <v>43</v>
      </c>
      <c r="B52" s="4"/>
      <c r="C52" s="29">
        <f>'Accounts I &amp; E (by month)'!O45</f>
        <v>0</v>
      </c>
      <c r="D52" s="29">
        <v>0</v>
      </c>
      <c r="E52" s="29">
        <v>1834.91</v>
      </c>
      <c r="F52" s="29">
        <v>52</v>
      </c>
      <c r="G52" s="29">
        <v>0</v>
      </c>
    </row>
    <row r="53" spans="1:7" ht="18.75" x14ac:dyDescent="0.25">
      <c r="A53" s="27" t="s">
        <v>73</v>
      </c>
      <c r="B53" s="4"/>
      <c r="C53" s="29">
        <f>'Accounts I &amp; E (by month)'!O46</f>
        <v>119.97999999999999</v>
      </c>
      <c r="D53" s="29">
        <v>8975.34</v>
      </c>
      <c r="E53" s="29">
        <v>8.3000000000000007</v>
      </c>
      <c r="F53" s="29">
        <v>7.12</v>
      </c>
      <c r="G53" s="29">
        <v>1.76</v>
      </c>
    </row>
    <row r="54" spans="1:7" ht="18.75" x14ac:dyDescent="0.25">
      <c r="A54" s="27" t="s">
        <v>48</v>
      </c>
      <c r="B54" s="4"/>
      <c r="C54" s="29">
        <f>'Accounts I &amp; E (by month)'!O47</f>
        <v>1020.21</v>
      </c>
      <c r="D54" s="29">
        <v>616.41999999999996</v>
      </c>
      <c r="E54" s="29">
        <v>370</v>
      </c>
      <c r="F54" s="29">
        <v>0</v>
      </c>
      <c r="G54" s="29">
        <v>0</v>
      </c>
    </row>
    <row r="55" spans="1:7" ht="19.5" thickBot="1" x14ac:dyDescent="0.3">
      <c r="A55" s="27" t="s">
        <v>0</v>
      </c>
      <c r="B55" s="4"/>
      <c r="C55" s="29">
        <f>'Accounts I &amp; E (by month)'!O48</f>
        <v>0</v>
      </c>
      <c r="D55" s="29">
        <v>163.94</v>
      </c>
      <c r="E55" s="29">
        <v>30</v>
      </c>
      <c r="F55" s="29">
        <v>0</v>
      </c>
      <c r="G55" s="29">
        <v>167.5</v>
      </c>
    </row>
    <row r="56" spans="1:7" ht="19.5" x14ac:dyDescent="0.3">
      <c r="A56" s="37" t="s">
        <v>28</v>
      </c>
      <c r="B56" s="4"/>
      <c r="C56" s="35">
        <f>SUM(C46:C55)</f>
        <v>4746.6000000000004</v>
      </c>
      <c r="D56" s="35">
        <f>SUM(D46:D55)</f>
        <v>13077.18</v>
      </c>
      <c r="E56" s="35">
        <f>SUM(E46:E55)</f>
        <v>4652.09</v>
      </c>
      <c r="F56" s="35">
        <f>SUM(F46:F55)</f>
        <v>4132.8999999999996</v>
      </c>
      <c r="G56" s="35">
        <f>SUM(G46:G55)</f>
        <v>2634.5200000000004</v>
      </c>
    </row>
    <row r="57" spans="1:7" ht="18.75" x14ac:dyDescent="0.25">
      <c r="A57" s="27"/>
      <c r="B57" s="27"/>
      <c r="C57" s="34"/>
      <c r="D57" s="34"/>
      <c r="E57" s="34"/>
      <c r="F57" s="34"/>
      <c r="G57" s="34"/>
    </row>
    <row r="58" spans="1:7" ht="18.75" x14ac:dyDescent="0.25">
      <c r="A58" s="27"/>
      <c r="B58" s="27"/>
      <c r="C58" s="34"/>
      <c r="D58" s="34"/>
      <c r="E58" s="34"/>
      <c r="F58" s="34"/>
      <c r="G58" s="34"/>
    </row>
    <row r="59" spans="1:7" ht="19.5" x14ac:dyDescent="0.3">
      <c r="A59" s="50" t="s">
        <v>23</v>
      </c>
      <c r="B59" s="50"/>
      <c r="C59" s="34"/>
      <c r="D59" s="34"/>
      <c r="E59" s="34"/>
      <c r="F59" s="34"/>
      <c r="G59" s="34"/>
    </row>
    <row r="60" spans="1:7" ht="18.75" x14ac:dyDescent="0.25">
      <c r="A60" s="27" t="s">
        <v>16</v>
      </c>
      <c r="B60" s="4"/>
      <c r="C60" s="29">
        <f>'Accounts I &amp; E (by month)'!O52</f>
        <v>1766.7299999999998</v>
      </c>
      <c r="D60" s="29">
        <v>2886.84</v>
      </c>
      <c r="E60" s="29">
        <v>1617.6899999999998</v>
      </c>
      <c r="F60" s="29">
        <v>0</v>
      </c>
      <c r="G60" s="29">
        <v>654.39</v>
      </c>
    </row>
    <row r="61" spans="1:7" ht="18.75" x14ac:dyDescent="0.25">
      <c r="A61" s="27" t="s">
        <v>78</v>
      </c>
      <c r="B61" s="4"/>
      <c r="C61" s="29">
        <f>'Accounts I &amp; E (by month)'!O53</f>
        <v>16.5</v>
      </c>
      <c r="D61" s="29">
        <v>152.62</v>
      </c>
      <c r="E61" s="29">
        <v>152.65</v>
      </c>
      <c r="F61" s="29">
        <v>0</v>
      </c>
      <c r="G61" s="29">
        <v>138.60000000000002</v>
      </c>
    </row>
    <row r="62" spans="1:7" ht="18.75" x14ac:dyDescent="0.25">
      <c r="A62" s="27" t="s">
        <v>55</v>
      </c>
      <c r="B62" s="4"/>
      <c r="C62" s="29">
        <f>'Accounts I &amp; E (by month)'!O54</f>
        <v>0</v>
      </c>
      <c r="D62" s="29">
        <v>29.99</v>
      </c>
      <c r="E62" s="29">
        <v>247.22999999999996</v>
      </c>
      <c r="F62" s="29">
        <v>530.53</v>
      </c>
      <c r="G62" s="29">
        <v>0</v>
      </c>
    </row>
    <row r="63" spans="1:7" ht="18.75" x14ac:dyDescent="0.25">
      <c r="A63" s="27" t="s">
        <v>37</v>
      </c>
      <c r="B63" s="4"/>
      <c r="C63" s="29">
        <f>'Accounts I &amp; E (by month)'!O55</f>
        <v>220</v>
      </c>
      <c r="D63" s="29">
        <v>398</v>
      </c>
      <c r="E63" s="29">
        <v>198</v>
      </c>
      <c r="F63" s="29">
        <v>198</v>
      </c>
      <c r="G63" s="29">
        <v>66</v>
      </c>
    </row>
    <row r="64" spans="1:7" ht="18.75" x14ac:dyDescent="0.25">
      <c r="A64" s="32" t="s">
        <v>56</v>
      </c>
      <c r="B64" s="4"/>
      <c r="C64" s="29">
        <f>'Accounts I &amp; E (by month)'!O56</f>
        <v>348.82999999999993</v>
      </c>
      <c r="D64" s="29">
        <v>352.09</v>
      </c>
      <c r="E64" s="29">
        <v>430.11</v>
      </c>
      <c r="F64" s="29">
        <v>376.74000000000007</v>
      </c>
      <c r="G64" s="29">
        <v>0</v>
      </c>
    </row>
    <row r="65" spans="1:7" ht="18.75" x14ac:dyDescent="0.25">
      <c r="A65" s="27" t="s">
        <v>67</v>
      </c>
      <c r="B65" s="4"/>
      <c r="C65" s="29">
        <f>'Accounts I &amp; E (by month)'!O57</f>
        <v>267.25</v>
      </c>
      <c r="D65" s="29">
        <v>448.93</v>
      </c>
      <c r="E65" s="29">
        <v>540</v>
      </c>
      <c r="F65" s="29">
        <v>30</v>
      </c>
      <c r="G65" s="29">
        <v>565</v>
      </c>
    </row>
    <row r="66" spans="1:7" ht="18.75" x14ac:dyDescent="0.25">
      <c r="A66" s="27" t="s">
        <v>10</v>
      </c>
      <c r="B66" s="4"/>
      <c r="C66" s="29">
        <f>'Accounts I &amp; E (by month)'!O58</f>
        <v>138.24</v>
      </c>
      <c r="D66" s="29">
        <v>273.12</v>
      </c>
      <c r="E66" s="29">
        <v>1192.4299999999998</v>
      </c>
      <c r="F66" s="29">
        <v>966.52</v>
      </c>
      <c r="G66" s="29">
        <v>363.51</v>
      </c>
    </row>
    <row r="67" spans="1:7" ht="18.75" x14ac:dyDescent="0.25">
      <c r="A67" s="31" t="s">
        <v>32</v>
      </c>
      <c r="B67" s="4"/>
      <c r="C67" s="29">
        <f>'Accounts I &amp; E (by month)'!O59</f>
        <v>64.989999999999995</v>
      </c>
      <c r="D67" s="29">
        <v>452.5</v>
      </c>
      <c r="E67" s="29">
        <v>594.31000000000006</v>
      </c>
      <c r="F67" s="29">
        <v>370.5</v>
      </c>
      <c r="G67" s="29">
        <v>473.64</v>
      </c>
    </row>
    <row r="68" spans="1:7" ht="18.75" x14ac:dyDescent="0.25">
      <c r="A68" s="27" t="s">
        <v>64</v>
      </c>
      <c r="B68" s="4"/>
      <c r="C68" s="29">
        <f>'Accounts I &amp; E (by month)'!O60</f>
        <v>2408.4</v>
      </c>
      <c r="D68" s="29">
        <v>1448.11</v>
      </c>
      <c r="E68" s="29">
        <v>4685</v>
      </c>
      <c r="F68" s="29">
        <v>1887.96</v>
      </c>
      <c r="G68" s="29">
        <v>600</v>
      </c>
    </row>
    <row r="69" spans="1:7" ht="18.75" x14ac:dyDescent="0.25">
      <c r="A69" s="27" t="s">
        <v>43</v>
      </c>
      <c r="B69" s="4"/>
      <c r="C69" s="29">
        <f>'Accounts I &amp; E (by month)'!O61</f>
        <v>0</v>
      </c>
      <c r="D69" s="29">
        <v>75</v>
      </c>
      <c r="E69" s="29">
        <v>1893</v>
      </c>
      <c r="F69" s="29">
        <v>2380</v>
      </c>
      <c r="G69" s="29">
        <v>0</v>
      </c>
    </row>
    <row r="70" spans="1:7" ht="18.75" x14ac:dyDescent="0.25">
      <c r="A70" s="31" t="s">
        <v>31</v>
      </c>
      <c r="B70" s="4"/>
      <c r="C70" s="29">
        <f>'Accounts I &amp; E (by month)'!O62</f>
        <v>0</v>
      </c>
      <c r="D70" s="29">
        <v>150</v>
      </c>
      <c r="E70" s="29">
        <v>150</v>
      </c>
      <c r="F70" s="29">
        <v>150</v>
      </c>
      <c r="G70" s="29">
        <v>50</v>
      </c>
    </row>
    <row r="71" spans="1:7" ht="18.75" x14ac:dyDescent="0.25">
      <c r="A71" s="31" t="s">
        <v>70</v>
      </c>
      <c r="B71" s="4"/>
      <c r="C71" s="29">
        <f>'Accounts I &amp; E (by month)'!O63</f>
        <v>1309.67</v>
      </c>
      <c r="D71" s="29">
        <v>0</v>
      </c>
      <c r="E71" s="29">
        <v>298</v>
      </c>
      <c r="F71" s="29">
        <v>0</v>
      </c>
      <c r="G71" s="29">
        <v>0</v>
      </c>
    </row>
    <row r="72" spans="1:7" ht="18.75" x14ac:dyDescent="0.25">
      <c r="A72" s="31" t="s">
        <v>72</v>
      </c>
      <c r="B72" s="4"/>
      <c r="C72" s="29">
        <f>'Accounts I &amp; E (by month)'!O64</f>
        <v>12.4</v>
      </c>
      <c r="D72" s="29">
        <v>27.55</v>
      </c>
      <c r="E72" s="29">
        <v>34.270000000000003</v>
      </c>
      <c r="F72" s="29">
        <v>46</v>
      </c>
      <c r="G72" s="29">
        <v>119.27</v>
      </c>
    </row>
    <row r="73" spans="1:7" ht="19.5" customHeight="1" x14ac:dyDescent="0.25">
      <c r="A73" s="30" t="s">
        <v>57</v>
      </c>
      <c r="B73" s="4"/>
      <c r="C73" s="29">
        <f>'Accounts I &amp; E (by month)'!O65</f>
        <v>0</v>
      </c>
      <c r="D73" s="29">
        <v>224.79</v>
      </c>
      <c r="E73" s="29">
        <v>79.989999999999995</v>
      </c>
      <c r="F73" s="29">
        <v>0</v>
      </c>
      <c r="G73" s="29">
        <v>174</v>
      </c>
    </row>
    <row r="74" spans="1:7" ht="19.5" customHeight="1" x14ac:dyDescent="0.25">
      <c r="A74" s="31" t="s">
        <v>49</v>
      </c>
      <c r="B74" s="4"/>
      <c r="C74" s="29">
        <f>'Accounts I &amp; E (by month)'!O66</f>
        <v>0</v>
      </c>
      <c r="D74" s="29">
        <v>107.14</v>
      </c>
      <c r="E74" s="29">
        <v>325</v>
      </c>
      <c r="F74" s="29">
        <v>0</v>
      </c>
      <c r="G74" s="29">
        <v>0</v>
      </c>
    </row>
    <row r="75" spans="1:7" ht="19.5" thickBot="1" x14ac:dyDescent="0.3">
      <c r="A75" s="27" t="s">
        <v>0</v>
      </c>
      <c r="B75" s="4"/>
      <c r="C75" s="29">
        <f>'Accounts I &amp; E (by month)'!O67</f>
        <v>166</v>
      </c>
      <c r="D75" s="29">
        <v>10193.25</v>
      </c>
      <c r="E75" s="29">
        <v>430</v>
      </c>
      <c r="F75" s="29">
        <v>250</v>
      </c>
      <c r="G75" s="29">
        <v>232.8</v>
      </c>
    </row>
    <row r="76" spans="1:7" ht="19.5" x14ac:dyDescent="0.3">
      <c r="A76" s="39" t="s">
        <v>42</v>
      </c>
      <c r="B76" s="4"/>
      <c r="C76" s="35">
        <f>SUM(C60:C75)</f>
        <v>6719.0099999999984</v>
      </c>
      <c r="D76" s="35">
        <f>SUM(D60:D75)</f>
        <v>17219.93</v>
      </c>
      <c r="E76" s="35">
        <f>SUM(E60:E75)</f>
        <v>12867.68</v>
      </c>
      <c r="F76" s="35">
        <f>SUM(F60:F75)</f>
        <v>7186.25</v>
      </c>
      <c r="G76" s="35">
        <f>SUM(G60:G75)</f>
        <v>3437.21</v>
      </c>
    </row>
    <row r="77" spans="1:7" ht="19.5" thickBot="1" x14ac:dyDescent="0.3">
      <c r="A77" s="27"/>
      <c r="B77" s="27"/>
      <c r="C77" s="29"/>
      <c r="D77" s="29"/>
      <c r="E77" s="29"/>
      <c r="F77" s="29"/>
      <c r="G77" s="29"/>
    </row>
    <row r="78" spans="1:7" ht="20.25" thickTop="1" x14ac:dyDescent="0.3">
      <c r="A78" s="38" t="s">
        <v>29</v>
      </c>
      <c r="B78" s="27"/>
      <c r="C78" s="36">
        <f>C56-C76</f>
        <v>-1972.409999999998</v>
      </c>
      <c r="D78" s="36">
        <f>D56-D76</f>
        <v>-4142.75</v>
      </c>
      <c r="E78" s="36">
        <f>E56-E76</f>
        <v>-8215.59</v>
      </c>
      <c r="F78" s="36">
        <f>F56-F76</f>
        <v>-3053.3500000000004</v>
      </c>
      <c r="G78" s="36">
        <f>G56-G76</f>
        <v>-802.6899999999996</v>
      </c>
    </row>
    <row r="79" spans="1:7" ht="19.5" thickBot="1" x14ac:dyDescent="0.3">
      <c r="A79" s="27"/>
      <c r="B79" s="27"/>
      <c r="C79" s="29"/>
      <c r="D79" s="29"/>
      <c r="E79" s="29"/>
      <c r="F79" s="29"/>
      <c r="G79" s="29"/>
    </row>
    <row r="80" spans="1:7" ht="20.25" thickTop="1" x14ac:dyDescent="0.3">
      <c r="A80" s="38" t="s">
        <v>33</v>
      </c>
      <c r="B80" s="27"/>
      <c r="C80" s="36">
        <f>C43+C78</f>
        <v>-431.31000000000313</v>
      </c>
      <c r="D80" s="36">
        <f>D43+D78</f>
        <v>741.01999999999862</v>
      </c>
      <c r="E80" s="36">
        <f>E43+E78</f>
        <v>-3204</v>
      </c>
      <c r="F80" s="36">
        <f>F43+F78</f>
        <v>1463.024999999996</v>
      </c>
      <c r="G80" s="36">
        <f>G43+G78</f>
        <v>4431.0400000000018</v>
      </c>
    </row>
  </sheetData>
  <mergeCells count="10">
    <mergeCell ref="A45:B45"/>
    <mergeCell ref="A59:B59"/>
    <mergeCell ref="A1:F1"/>
    <mergeCell ref="A40:B40"/>
    <mergeCell ref="A3:B3"/>
    <mergeCell ref="A6:B6"/>
    <mergeCell ref="A9:B9"/>
    <mergeCell ref="A10:B10"/>
    <mergeCell ref="A24:B24"/>
    <mergeCell ref="A30:B30"/>
  </mergeCells>
  <printOptions gridLines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6" sqref="B6"/>
    </sheetView>
  </sheetViews>
  <sheetFormatPr defaultRowHeight="15" x14ac:dyDescent="0.25"/>
  <cols>
    <col min="1" max="1" width="24.28515625" customWidth="1"/>
    <col min="2" max="2" width="23.28515625" customWidth="1"/>
    <col min="3" max="3" width="17" customWidth="1"/>
    <col min="4" max="4" width="20.28515625" customWidth="1"/>
    <col min="5" max="5" width="18" customWidth="1"/>
    <col min="6" max="6" width="17" customWidth="1"/>
  </cols>
  <sheetData>
    <row r="1" spans="1:6" ht="30" customHeight="1" x14ac:dyDescent="0.3">
      <c r="A1" s="57" t="s">
        <v>95</v>
      </c>
      <c r="B1" s="57"/>
      <c r="C1" s="57"/>
      <c r="D1" s="57"/>
      <c r="E1" s="57"/>
      <c r="F1" s="57"/>
    </row>
    <row r="3" spans="1:6" ht="30" customHeight="1" x14ac:dyDescent="0.25">
      <c r="E3" s="6" t="s">
        <v>60</v>
      </c>
      <c r="F3" s="6"/>
    </row>
    <row r="4" spans="1:6" ht="30" customHeight="1" x14ac:dyDescent="0.25">
      <c r="A4" s="6" t="s">
        <v>25</v>
      </c>
      <c r="B4" s="45">
        <v>0</v>
      </c>
      <c r="C4" s="46"/>
      <c r="D4" s="46"/>
      <c r="E4" s="45"/>
    </row>
    <row r="5" spans="1:6" ht="30" customHeight="1" x14ac:dyDescent="0.25">
      <c r="A5" s="6" t="s">
        <v>39</v>
      </c>
      <c r="B5" s="45">
        <v>11130.92</v>
      </c>
      <c r="C5" s="46"/>
      <c r="D5" s="46"/>
      <c r="E5" s="45"/>
    </row>
    <row r="6" spans="1:6" ht="30" customHeight="1" x14ac:dyDescent="0.25">
      <c r="A6" s="6" t="s">
        <v>66</v>
      </c>
      <c r="B6" s="45">
        <v>10000</v>
      </c>
      <c r="C6" s="45"/>
      <c r="D6" s="45"/>
      <c r="E6" s="45"/>
    </row>
    <row r="7" spans="1:6" ht="30" customHeight="1" x14ac:dyDescent="0.25">
      <c r="A7" s="6" t="s">
        <v>58</v>
      </c>
      <c r="B7" s="45"/>
      <c r="C7" s="46">
        <f>'Accounts I &amp; E (by month)'!O21+'Accounts I &amp; E (by month)'!O49</f>
        <v>25599.65</v>
      </c>
      <c r="D7" s="45"/>
      <c r="E7" s="45"/>
    </row>
    <row r="8" spans="1:6" ht="30" customHeight="1" thickBot="1" x14ac:dyDescent="0.3">
      <c r="A8" s="6" t="s">
        <v>59</v>
      </c>
      <c r="B8" s="45"/>
      <c r="C8" s="46"/>
      <c r="D8" s="46">
        <f>'Accounts I &amp; E (by month)'!O34+'Accounts I &amp; E (by month)'!O69</f>
        <v>26030.960000000003</v>
      </c>
      <c r="E8" s="45"/>
    </row>
    <row r="9" spans="1:6" ht="30" customHeight="1" x14ac:dyDescent="0.3">
      <c r="A9" s="5" t="s">
        <v>24</v>
      </c>
      <c r="B9" s="47">
        <f>SUM(B4:B6)</f>
        <v>21130.92</v>
      </c>
      <c r="C9" s="47">
        <f>SUM(C4:C7)</f>
        <v>25599.65</v>
      </c>
      <c r="D9" s="47">
        <f>SUM(D3:D8)</f>
        <v>26030.960000000003</v>
      </c>
      <c r="E9" s="47">
        <f>B9+C9-D9</f>
        <v>20699.609999999997</v>
      </c>
    </row>
    <row r="10" spans="1:6" x14ac:dyDescent="0.25">
      <c r="B10" s="44"/>
      <c r="C10" s="44"/>
      <c r="D10" s="44"/>
      <c r="E10" s="44"/>
    </row>
    <row r="11" spans="1:6" x14ac:dyDescent="0.25">
      <c r="B11" s="44"/>
      <c r="C11" s="44"/>
      <c r="D11" s="44"/>
      <c r="E11" s="44"/>
    </row>
    <row r="12" spans="1:6" ht="18" x14ac:dyDescent="0.25">
      <c r="A12" s="10" t="s">
        <v>79</v>
      </c>
      <c r="B12" s="44"/>
      <c r="C12" s="45">
        <f>E9-B9</f>
        <v>-431.31000000000131</v>
      </c>
      <c r="D12" s="44"/>
      <c r="E12" s="44"/>
    </row>
  </sheetData>
  <mergeCells count="1">
    <mergeCell ref="A1:F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 I &amp; E (by month)</vt:lpstr>
      <vt:lpstr>Accounts I &amp; E YE</vt:lpstr>
      <vt:lpstr>Accounts 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2017-05-02T10:43:39Z</cp:lastPrinted>
  <dcterms:created xsi:type="dcterms:W3CDTF">2006-09-16T00:00:00Z</dcterms:created>
  <dcterms:modified xsi:type="dcterms:W3CDTF">2019-04-12T09:53:28Z</dcterms:modified>
</cp:coreProperties>
</file>